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5401" windowWidth="15480" windowHeight="9195" activeTab="0"/>
  </bookViews>
  <sheets>
    <sheet name="1-opsti dio" sheetId="1" r:id="rId1"/>
    <sheet name="2-Prihodi i primici" sheetId="2" r:id="rId2"/>
    <sheet name="3-rashodi i izdaci" sheetId="3" r:id="rId3"/>
    <sheet name="4-finansiranje" sheetId="4" r:id="rId4"/>
    <sheet name="5-organizaciona" sheetId="5" r:id="rId5"/>
    <sheet name="6-funkcionalna" sheetId="6" r:id="rId6"/>
  </sheets>
  <definedNames>
    <definedName name="_xlnm.Print_Area" localSheetId="1">'2-Prihodi i primici'!$A$1:$G$125</definedName>
    <definedName name="_xlnm.Print_Titles" localSheetId="0">'1-opsti dio'!$3:$6</definedName>
    <definedName name="_xlnm.Print_Titles" localSheetId="1">'2-Prihodi i primici'!$3:$6</definedName>
    <definedName name="_xlnm.Print_Titles" localSheetId="2">'3-rashodi i izdaci'!$3:$6</definedName>
    <definedName name="_xlnm.Print_Titles" localSheetId="4">'5-organizaciona'!$4:$7</definedName>
  </definedNames>
  <calcPr fullCalcOnLoad="1"/>
</workbook>
</file>

<file path=xl/sharedStrings.xml><?xml version="1.0" encoding="utf-8"?>
<sst xmlns="http://schemas.openxmlformats.org/spreadsheetml/2006/main" count="884" uniqueCount="507">
  <si>
    <t>Порез на лична примања</t>
  </si>
  <si>
    <t>Порез на лична примања од самосталне дјелатности</t>
  </si>
  <si>
    <t>Порез на пренос непокретности и права</t>
  </si>
  <si>
    <t>Порез на добитке од игара на срећу</t>
  </si>
  <si>
    <t>НЕПОРЕСКИ ПРИХОДИ</t>
  </si>
  <si>
    <t>Приходи од давања у закуп објеката општине</t>
  </si>
  <si>
    <t>Општинске административне таксе</t>
  </si>
  <si>
    <t>Комуналне таксе на фирму</t>
  </si>
  <si>
    <t>Накнаде по разним основама</t>
  </si>
  <si>
    <t>Накнаде за уређивање грађевинског земљишта</t>
  </si>
  <si>
    <t>Накнаде за коришћење грађевинског земљишта</t>
  </si>
  <si>
    <t>Накнада за промјену намјене пољопривредног земљишта</t>
  </si>
  <si>
    <t>Накнада за кориштење комуналних добара од општег интереса</t>
  </si>
  <si>
    <t>Приходи од пружања јавних услуга</t>
  </si>
  <si>
    <t>Приходи општинских органа управе</t>
  </si>
  <si>
    <t>Новчане казне</t>
  </si>
  <si>
    <t>Остали непорески приходи</t>
  </si>
  <si>
    <t>О      П      И     С</t>
  </si>
  <si>
    <t>Порези на имовину</t>
  </si>
  <si>
    <t>Порез на имовину</t>
  </si>
  <si>
    <t>Средства за репрокц.шума оств.продајом шумских сортимената</t>
  </si>
  <si>
    <t>Порези на лична примања и приходе од самост.дјелатности</t>
  </si>
  <si>
    <t>План</t>
  </si>
  <si>
    <t>Индеx</t>
  </si>
  <si>
    <t>Комунална такса за кориштење простора за паркирање</t>
  </si>
  <si>
    <t>Новч.  казне изреч. у прекршај. пост.за прек прописане актом СО</t>
  </si>
  <si>
    <t xml:space="preserve">Приходи од земљишне ренте </t>
  </si>
  <si>
    <t>Индиректни порези дозначени од УИО</t>
  </si>
  <si>
    <t>Комунална такса за коришћење рекламних паноа</t>
  </si>
  <si>
    <t>Накнада за воде за друге намјене за људску употребу</t>
  </si>
  <si>
    <t>Накнада за произ.елек.енергије добијене коришћ.хидроенр.</t>
  </si>
  <si>
    <t>Средства за финан.посебних мјера заштите од пожара</t>
  </si>
  <si>
    <t>Грантови из земље</t>
  </si>
  <si>
    <t>ПРИМИЦИ ЗА НЕФИНАНСИЈСКУ ИМОВИНУ</t>
  </si>
  <si>
    <t>Економски</t>
  </si>
  <si>
    <t>код</t>
  </si>
  <si>
    <t>Остали порески приходи</t>
  </si>
  <si>
    <t>Комуналне накнаде и таксе</t>
  </si>
  <si>
    <t>Порез на приходе од самосталних дјелатности</t>
  </si>
  <si>
    <t>Порез на приходе од самос. дјелат.у паушалном износу</t>
  </si>
  <si>
    <t>Порез на насљеђе и поклоне</t>
  </si>
  <si>
    <t>Порези на промет производа</t>
  </si>
  <si>
    <t>Порези на промет услуга</t>
  </si>
  <si>
    <t>Административне накнаде и таксе</t>
  </si>
  <si>
    <t>Ком.такса за коришћ.простора на јавним површина</t>
  </si>
  <si>
    <t>Комуналне таксе за држање средстава за игру</t>
  </si>
  <si>
    <t>Комуналне таксе за прир.муз.програма у угост.објектима</t>
  </si>
  <si>
    <t>Комунална такса за коришћење слобободних површина</t>
  </si>
  <si>
    <t>Накнада за коришћење минералних сировина</t>
  </si>
  <si>
    <t>Накнада за воде за пиће у јавном водоснабдијевању</t>
  </si>
  <si>
    <t>Накнада за воде за наводњавање</t>
  </si>
  <si>
    <t>Накнада за испуштање отпадних вода</t>
  </si>
  <si>
    <t>Властити приходи буџ.корисника-Центар за социјални рад</t>
  </si>
  <si>
    <t>Властити приходи буџ.корисника-Дјечији вртић "Лариса Шугић"</t>
  </si>
  <si>
    <t>Властити приходи буџ.корисника-СШЦ "Никола Тесла"</t>
  </si>
  <si>
    <t>Властити приходи буџ.корисника-Народна библиотека</t>
  </si>
  <si>
    <t>Комуналне таксе на остале предмете таксирања-pr.kanaliz.</t>
  </si>
  <si>
    <t>Порез на непокретности</t>
  </si>
  <si>
    <t>Приходи од давања у закуп објеката СШЦ Н.Тесла</t>
  </si>
  <si>
    <t>Накнада за воде за узгој рибе</t>
  </si>
  <si>
    <t>Остали општински непорески приходи-бол.прип.општина</t>
  </si>
  <si>
    <t>Остали општински непорески приходи-бол.ЦСР</t>
  </si>
  <si>
    <t>Трансфери ЈЛС за пројекте-соц.заштита-ЦСР</t>
  </si>
  <si>
    <t>Примици од залиха робе -СШЦ</t>
  </si>
  <si>
    <t>Индиректни порези дoзначени од УИО</t>
  </si>
  <si>
    <t>Накнада за обављ.пос.од опш.интереса у шум.у прив.својини</t>
  </si>
  <si>
    <t>Примици од залиха материјала,робе и инвентара</t>
  </si>
  <si>
    <t>Накнада  за заштиту вода коју плаћају вл.тр.сред која кор.нафту</t>
  </si>
  <si>
    <t>Примици за непроизведену сталну имовину</t>
  </si>
  <si>
    <t>Примици за земљиште</t>
  </si>
  <si>
    <t>Извршење</t>
  </si>
  <si>
    <t>БУЏЕТСКИ ПРИХОДИ</t>
  </si>
  <si>
    <t>Порески приходи</t>
  </si>
  <si>
    <t>Порези на промет производа и услуга (заостале обавезе)</t>
  </si>
  <si>
    <t>Приходи од финансијске и нефинансијске имовине</t>
  </si>
  <si>
    <t>и позитивних курсних разлика</t>
  </si>
  <si>
    <t>Накнаде и таксе и приходи од пружања јавних услуга</t>
  </si>
  <si>
    <t>Трансфери између буџетских јединица</t>
  </si>
  <si>
    <t>Трансфери између буџетских јединица различитих нивоа власти</t>
  </si>
  <si>
    <t>Примици за нефинансијску имовину</t>
  </si>
  <si>
    <t>Порески и непорески приходи (71+72)</t>
  </si>
  <si>
    <t>А.</t>
  </si>
  <si>
    <t>БУЏЕТСКИ ПРИХОДИ (I+II+III+IV)</t>
  </si>
  <si>
    <t>I Порески приходи</t>
  </si>
  <si>
    <t>II Непорески приходи</t>
  </si>
  <si>
    <t>Накнаде, таксе и приходи од пружања јавних услуга</t>
  </si>
  <si>
    <t>III Грантови</t>
  </si>
  <si>
    <t xml:space="preserve">Грантови </t>
  </si>
  <si>
    <t>IV Трансфери између буџетских јединица</t>
  </si>
  <si>
    <t>Б.</t>
  </si>
  <si>
    <t>I Текући расходи</t>
  </si>
  <si>
    <t>Расходи за лична примања</t>
  </si>
  <si>
    <t>Расходи по основу коришћења роба и услуга</t>
  </si>
  <si>
    <t>Расходи финансирања и други финансијски трошкови</t>
  </si>
  <si>
    <t>Грантови</t>
  </si>
  <si>
    <t>Дознаке појединцима које се исплаћују из буџета општине</t>
  </si>
  <si>
    <t>***</t>
  </si>
  <si>
    <t>В.</t>
  </si>
  <si>
    <t>БРУТО БУЏЕТСКИ СУФИЦИТ/ДЕФИЦИТ (А-Б)</t>
  </si>
  <si>
    <t>Г.</t>
  </si>
  <si>
    <t>НЕТО ИЗДАЦИ ЗА НЕФИНАНСИЈСКУ ИМОВИНУ (I-II)</t>
  </si>
  <si>
    <t>I Примици за нефинансијску имовину</t>
  </si>
  <si>
    <t>II Издаци за нефинансијску имовину</t>
  </si>
  <si>
    <t>Д.</t>
  </si>
  <si>
    <t>БУЏЕТСКИ СУФИЦИТ/ДЕФИЦИТ (В+Г)</t>
  </si>
  <si>
    <t>Ђ.</t>
  </si>
  <si>
    <t>Е.</t>
  </si>
  <si>
    <t>НЕТО ПРИМИЦИ ОД ФИНАНСИЈСКЕ ИМОВИНЕ (I-II)</t>
  </si>
  <si>
    <t>I Примици од финансијске имовине</t>
  </si>
  <si>
    <t>II Издаци за финансијску имовину</t>
  </si>
  <si>
    <t>Ж.</t>
  </si>
  <si>
    <t>НЕТО ЗАДУЖИВАЊЕ (I-II)</t>
  </si>
  <si>
    <t>I Примици од задуживања</t>
  </si>
  <si>
    <t>II Издаци за отплату дугова</t>
  </si>
  <si>
    <t>И.</t>
  </si>
  <si>
    <t>РАЗЛИКА У ФИНАНСИРАЊУ (Д+Ђ)</t>
  </si>
  <si>
    <t xml:space="preserve">                                                         II ПОСЕБНИ ДИО</t>
  </si>
  <si>
    <t xml:space="preserve">Економ. </t>
  </si>
  <si>
    <t>Фун.</t>
  </si>
  <si>
    <t xml:space="preserve">     код</t>
  </si>
  <si>
    <t>НАЗИВ ПОТРОШАЧКЕ ЈЕДИНИЦЕ: СКУПШТИНА ОПШТИНЕ</t>
  </si>
  <si>
    <t>ОРГАНИЗАЦИОНИ КОД:  0053110</t>
  </si>
  <si>
    <t>Текући расходи</t>
  </si>
  <si>
    <t>Расходи по основу коришћења добара и услуга</t>
  </si>
  <si>
    <t>0111</t>
  </si>
  <si>
    <t>Расходи по основу путовања и смјештаја</t>
  </si>
  <si>
    <t>0133</t>
  </si>
  <si>
    <t>Расходи по основу репрезентације</t>
  </si>
  <si>
    <t>Расходи по основу организације пријема,манифестација</t>
  </si>
  <si>
    <t>0820</t>
  </si>
  <si>
    <t>УКУПНО СКУПШТИНА:</t>
  </si>
  <si>
    <t>НАЗИВ ПОТРОШАЧКЕ ЈЕДИНИЦЕ: СТРУЧНА СЛУЖБА СКУПШТИНЕ</t>
  </si>
  <si>
    <t>ОРГАНИЗАЦИОНИ КОД:  0053111</t>
  </si>
  <si>
    <t xml:space="preserve">Расходи за бруто накнаде члановима комисија и радних група </t>
  </si>
  <si>
    <t>Расходи за бруто накнаде члановима надзорног одбора</t>
  </si>
  <si>
    <t xml:space="preserve">Расходи за бруто накнаде скупштинским одборницима </t>
  </si>
  <si>
    <t>0840</t>
  </si>
  <si>
    <t>Политичке странке</t>
  </si>
  <si>
    <t>УКУПНО СТРУЧНА СЛУЖБА:</t>
  </si>
  <si>
    <t>НАЗИВ ПОТРОШАЧКЕ ЈЕДИНИЦЕ: НАЧЕЛНИК ОПШТИНЕ</t>
  </si>
  <si>
    <t>ОРГАНИЗАЦИОНИ КОД:  0053120</t>
  </si>
  <si>
    <t>Расходи по основу утрошка горива</t>
  </si>
  <si>
    <t>Расходи по основу међуопштинске сарадње</t>
  </si>
  <si>
    <t>Дознаке грађанима које се исплаћују из буџета</t>
  </si>
  <si>
    <t>Помоћ пензионерима општине</t>
  </si>
  <si>
    <t>Текуће дознаке грађанима</t>
  </si>
  <si>
    <t>Текућа буџетска резерва</t>
  </si>
  <si>
    <t>УКУПНО НАЧЕЛНИК:</t>
  </si>
  <si>
    <t>НАЗИВ ПОТРОШАЧКЕ ЈЕДИНИЦЕ: КАБИНЕТ НАЧЕЛНИКА</t>
  </si>
  <si>
    <t>ОРГАНИЗАЦИОНИ КОД:  0053121</t>
  </si>
  <si>
    <t>Расходи по основу репрезентације-чајна кухиња</t>
  </si>
  <si>
    <t>УКУПНО КАБИНЕТ НАЧЕЛНИКА:</t>
  </si>
  <si>
    <t>НАЗИВ ПОТРОШАЧКЕ ЈЕДИНИЦЕ: ОДЈЕЉЕЊЕ ЗА ОПШТУ УПРАВУ</t>
  </si>
  <si>
    <t>ОРГАНИЗАЦИОНИ КОД:  0053130</t>
  </si>
  <si>
    <t>Расходи за режијски материјал (тонер,папир,регистратори и др.)</t>
  </si>
  <si>
    <t>Расходи за режијски материјал (обрасци:имк,вл)</t>
  </si>
  <si>
    <t>Расходи за режијски материјал ( одрж.чистоће)</t>
  </si>
  <si>
    <t>Расходи за стручну литературу,часописе и дневну штампу</t>
  </si>
  <si>
    <t>0220</t>
  </si>
  <si>
    <t>Расходи за материјал за потребе цивилне заштите*</t>
  </si>
  <si>
    <t xml:space="preserve">Расходи за текуће одржавање рач.и копир опреме </t>
  </si>
  <si>
    <t>Расходи за рад савјета у мјесних заједница</t>
  </si>
  <si>
    <t>Остали непоменути расходи</t>
  </si>
  <si>
    <t>Општинска борачка организација</t>
  </si>
  <si>
    <t>Текући грантови за пројекте другим борачким организацијама</t>
  </si>
  <si>
    <t>Капитални грантови за пројекте бор. организ.(спомен обиљежја)</t>
  </si>
  <si>
    <t>1090</t>
  </si>
  <si>
    <t>Текуће помоћи за породице погинулих бораца и РВИ и ЦЖР</t>
  </si>
  <si>
    <t>Капиталне помоћи за PPB,РВИ и незапослене борце</t>
  </si>
  <si>
    <t>Издаци за нефинансијску имовину</t>
  </si>
  <si>
    <t>Издаци за произведену сталну имовину</t>
  </si>
  <si>
    <t>Издаци за набавку опреме</t>
  </si>
  <si>
    <t>Издаци за залихе материјала и ситног инвентара</t>
  </si>
  <si>
    <t>Издаци за залихе ситног инвентара и ауто гума</t>
  </si>
  <si>
    <t>УКУПНО ОДЈЕЉЕЊЕ ЗА ОПШТА УПРАВА:</t>
  </si>
  <si>
    <t>НАЗИВ ПОТРОШАЧКЕ ЈЕДИНИЦЕ: ОДЈЕЉЕЊЕ ЗА ФИНАНСИЈЕ</t>
  </si>
  <si>
    <t>ОРГАНИЗАЦИОНИ КОД:  0053140</t>
  </si>
  <si>
    <t>Расходи за бруто плате</t>
  </si>
  <si>
    <t>Расходи за бруто плате - ОАС</t>
  </si>
  <si>
    <t>Расходи за  бруто накнаде и остала лична примања</t>
  </si>
  <si>
    <t>Расходи по основу закупа</t>
  </si>
  <si>
    <t>Расходи по основу утрошка електричне енергије</t>
  </si>
  <si>
    <t>Расходи за централно гријање</t>
  </si>
  <si>
    <t>Расходи за комуналне услуге-вода,смеће</t>
  </si>
  <si>
    <t>Расходи за комуникационе услуге-телефоне</t>
  </si>
  <si>
    <t>Расходи за услуге финансијског посредовања</t>
  </si>
  <si>
    <t>Расходи за услуге информисања</t>
  </si>
  <si>
    <t>Расходи за правне и административне услуге</t>
  </si>
  <si>
    <t>Расходи за услуге одржавања рачунарских програма</t>
  </si>
  <si>
    <t xml:space="preserve">Расходи за стручне испите </t>
  </si>
  <si>
    <t>Расходи за стручно усавршавање запослених(семинари,курсеви)</t>
  </si>
  <si>
    <t>Расходи по основу поврата и прекњижавања пореза и допр.</t>
  </si>
  <si>
    <t>Расходи по судским рјешењима</t>
  </si>
  <si>
    <t>Расходи по основу чланарина</t>
  </si>
  <si>
    <t>Расходи за камате и остале накнаде</t>
  </si>
  <si>
    <t>0170</t>
  </si>
  <si>
    <t>Расходи за камате на обвезнице у земљи</t>
  </si>
  <si>
    <t>Расходи за камате на кредит од банке</t>
  </si>
  <si>
    <t>Текући грантови</t>
  </si>
  <si>
    <t>0112</t>
  </si>
  <si>
    <t>Издаци за отплату дугова</t>
  </si>
  <si>
    <t>Издаци за отплату главнице по обвезницама у земљи</t>
  </si>
  <si>
    <t>Издаци за отплату главнице зајмова примљених од банке</t>
  </si>
  <si>
    <t xml:space="preserve">Издаци за отплату осталих дугова-ПУ поравнања </t>
  </si>
  <si>
    <t>УКУПНО ОДЈЕЉЕЊЕ ЗА ФИНАНСИЈЕ:</t>
  </si>
  <si>
    <t>НАЗИВ ПОТРОШАЧКЕ ЈЕДИНИЦЕ: ОДЈЕЉЕЊЕ ЗА ПРИВРЕДУ И ДРУШТВЕНЕ ДЈЕЛАТНОСТИ</t>
  </si>
  <si>
    <t>ОРГАНИЗАЦИОНИ КОД:0053150</t>
  </si>
  <si>
    <t>ГРАНТОВИ</t>
  </si>
  <si>
    <t>Текући грантови хуманитарним организацијама</t>
  </si>
  <si>
    <t>Општинска организација црвеног крста</t>
  </si>
  <si>
    <t>Хуманитарне активности</t>
  </si>
  <si>
    <t>Текући грантови спортским и омладинским организацијама</t>
  </si>
  <si>
    <t>0810</t>
  </si>
  <si>
    <t>Средства за унапређење спорта-по одлукама</t>
  </si>
  <si>
    <t>Помоћ  спортским клубовима</t>
  </si>
  <si>
    <t>Спортске манифестације</t>
  </si>
  <si>
    <t>0860</t>
  </si>
  <si>
    <t>Текући грантови етничким и вјерсикм заједницама</t>
  </si>
  <si>
    <t>Текући грантови вјерским заједницама</t>
  </si>
  <si>
    <t>Текући грантови у области соц.и здравствене заштите</t>
  </si>
  <si>
    <t>0760</t>
  </si>
  <si>
    <t xml:space="preserve">Дом здравља                                  </t>
  </si>
  <si>
    <t>Текући грантови у областо образ.науке и културе</t>
  </si>
  <si>
    <t>Центар за културу и информисање</t>
  </si>
  <si>
    <t>СПКУД "Просвјета"</t>
  </si>
  <si>
    <t>Културне манифестације</t>
  </si>
  <si>
    <t>0912</t>
  </si>
  <si>
    <t>Трошкови такмичења ученика основних школа</t>
  </si>
  <si>
    <t>Остали текући грантови непрофитним субјектима</t>
  </si>
  <si>
    <t>Удружење пензионера</t>
  </si>
  <si>
    <t>0320</t>
  </si>
  <si>
    <t>Ватрогасно друштво</t>
  </si>
  <si>
    <t>Удружења грађана</t>
  </si>
  <si>
    <t>Организације породицама са 4.оро и више дјеце-организације</t>
  </si>
  <si>
    <t>Организације за промоцију рађања и родитељства</t>
  </si>
  <si>
    <t>0473</t>
  </si>
  <si>
    <t>Капиталне помоћи</t>
  </si>
  <si>
    <t>Капитална помоћ вјерским заједницама</t>
  </si>
  <si>
    <t>Грант за опремање ватрогасних јединица-сред.заш.од пожара</t>
  </si>
  <si>
    <t>Текуће шомоћи</t>
  </si>
  <si>
    <t>0421</t>
  </si>
  <si>
    <t xml:space="preserve">Помоћи пољопривредним произвођачима-појединци       </t>
  </si>
  <si>
    <t>Процјена и накнада штете причињене од заш.дивљачи</t>
  </si>
  <si>
    <t>1070</t>
  </si>
  <si>
    <t>Избјегла и расељеним лица</t>
  </si>
  <si>
    <t xml:space="preserve">Стипендије ученицима и студентима </t>
  </si>
  <si>
    <t>Помоћи за елементарне непогоде</t>
  </si>
  <si>
    <t>1040</t>
  </si>
  <si>
    <t>Помоћ породицама са 4.оро и више дјеце-појединци</t>
  </si>
  <si>
    <t>Суфинансирање трошкова друге и наредне вјештачке оплодње</t>
  </si>
  <si>
    <t>УКУПНО ОДЈЕЉЕЊЕ ЗА ПРИВРЕДУ:</t>
  </si>
  <si>
    <t>НАЗИВ ПОТРОШАЧКЕ ЈЕДИНИЦЕ: ОДЈЕЉЕЊЕ ЗА ПРОСТОРНО УРЕЂЕЊЕ И СТАМ.КОМ. ПОСЛОВЕ</t>
  </si>
  <si>
    <t>ОРГАНИЗАЦИОНИ КОД:  0053160</t>
  </si>
  <si>
    <t>Расходи за накнаде за кориштење град.грађ.земљишта</t>
  </si>
  <si>
    <t>Расходи за комуналне таксе-прикључак канал.Рипиште</t>
  </si>
  <si>
    <t>0451</t>
  </si>
  <si>
    <t>Расходи за текуће одржавање путева  и мостова</t>
  </si>
  <si>
    <t>Расходи за тек.одрж.саобраћајне сигнализације</t>
  </si>
  <si>
    <t>0640</t>
  </si>
  <si>
    <t>Расходи за текуће одржавања уличне расвјете</t>
  </si>
  <si>
    <t>Расходи за геодетске-катастарске услуге</t>
  </si>
  <si>
    <t>Остале стручне услуге (мон.и дем.новогодишњих украса)</t>
  </si>
  <si>
    <t>Расходи за услуге одржавања јавних површина</t>
  </si>
  <si>
    <t>0560</t>
  </si>
  <si>
    <t>Расходи за одржавање јавних површина</t>
  </si>
  <si>
    <t>Расходи за услуге зимске службе</t>
  </si>
  <si>
    <t>Расходи за услуге чиш.јавних површина по уговору</t>
  </si>
  <si>
    <t>Расходи за утрошак електричне расвјете на јав.површ.</t>
  </si>
  <si>
    <t>0660</t>
  </si>
  <si>
    <t>Издаци за изградњу и прибављање зграда и саоб.објеката</t>
  </si>
  <si>
    <t>Издаци за инвестиц.одрж.,рекон.и адаптацију саоб.објеката</t>
  </si>
  <si>
    <t>Издаци за набавку саобраћајне сигнализације</t>
  </si>
  <si>
    <t>0620</t>
  </si>
  <si>
    <t>Издаци за нематер.произведену имовину-планови,програми</t>
  </si>
  <si>
    <t>УКУПНО ОДЈЕЉЕЊЕ ЗА УРБАНИЗАМ:</t>
  </si>
  <si>
    <t>НАЗИВ ПОТРОШАЧКЕ ЈЕДИНИЦЕ: ОДЈЕЉЕЊЕ ЗА ИНСПЕКЦИЈСКЕ ПОСЛОВЕ</t>
  </si>
  <si>
    <t>ОРГАНИЗАЦИОНИ КОД:0053220</t>
  </si>
  <si>
    <t>0740</t>
  </si>
  <si>
    <t xml:space="preserve">Расходи за услуге дератизације </t>
  </si>
  <si>
    <t>Расходи за услуге по налогу инспекције</t>
  </si>
  <si>
    <t>Расходи за услуге мртвозорства</t>
  </si>
  <si>
    <t>Уговорене услуге</t>
  </si>
  <si>
    <t>УКУПНО ОДЈЕЉЕЊЕ ЗА ИНСПЕКЦИЈЕ:</t>
  </si>
  <si>
    <t>НАЗИВ ПОТРОШАЧКЕ ЈЕДИНИЦЕ: ЦЕНТАР ЗА СОЦИЈАЛНИ РАД</t>
  </si>
  <si>
    <t>ОРГАНИЗАЦИОНИ КОД:  0053300</t>
  </si>
  <si>
    <t>Текући трошкови</t>
  </si>
  <si>
    <t>Трошкови енергије (елек.енергија)</t>
  </si>
  <si>
    <t>Трошкови комуналних  услуга (вода,смеће,ком.накнада)</t>
  </si>
  <si>
    <t>Трошкови  комуникационих услуга (тел.отп.поште)</t>
  </si>
  <si>
    <t>Расходи за канцеларијски материјал</t>
  </si>
  <si>
    <t>Расходи за материјал за посебне намјене</t>
  </si>
  <si>
    <t xml:space="preserve">Расходи за текуће одржавање </t>
  </si>
  <si>
    <t xml:space="preserve">Расходи по основу осигурања </t>
  </si>
  <si>
    <t>Расходи за бруто накнаде члановима управног одбора</t>
  </si>
  <si>
    <t>Расходи за бруто накнаде првостепене комисије</t>
  </si>
  <si>
    <t>Текуће помоћи</t>
  </si>
  <si>
    <t>Стална новчана помоћ</t>
  </si>
  <si>
    <t>Додатак за помоћ и његу другог лица</t>
  </si>
  <si>
    <t>Помоћ за лијечење</t>
  </si>
  <si>
    <t xml:space="preserve">Трошкови превоза дјеце  са посебним  потребама </t>
  </si>
  <si>
    <t>Остале помоћи-кд</t>
  </si>
  <si>
    <t>Дознаке другим институц.обавезног соц.осигурања</t>
  </si>
  <si>
    <t>Здравствено осигурање корисника помоћи</t>
  </si>
  <si>
    <t>Дознаке пружаоцима услуга социјалне заштите</t>
  </si>
  <si>
    <t>Смјештај штићеника у установе</t>
  </si>
  <si>
    <t>Смјештај штићеника у породице</t>
  </si>
  <si>
    <t>УКУПНО ЦЕНТАР ЗА СОЦИЈАЛНИ РАД:</t>
  </si>
  <si>
    <t>НАЗИВ ПОТРОШАЧКЕ ЈЕДИНИЦЕ: ДЈЕЧИЈИ ВРТИЋ "ЛАРИСА ШУГИЋ"</t>
  </si>
  <si>
    <t>ОРГАНИЗАЦИОНИ КОД:  0053400</t>
  </si>
  <si>
    <t>0911</t>
  </si>
  <si>
    <t>Трошкови енергије (елек.енергија,огрев,превоз)</t>
  </si>
  <si>
    <t xml:space="preserve">Расходи за режијски материјал-канцеларијски </t>
  </si>
  <si>
    <t xml:space="preserve">Трошкови текућег одржавања </t>
  </si>
  <si>
    <t>Расходи за стручне услуге</t>
  </si>
  <si>
    <t>Расходи за стручно усавршавање запослених</t>
  </si>
  <si>
    <t>Набавка опреме</t>
  </si>
  <si>
    <t>УКУПНО ДЈЕЧИЈИ ВРТИЋ:</t>
  </si>
  <si>
    <t>НАЗИВ ПОТРОШАЧКЕ ЈЕДИНИЦЕ: СШЦ "НИКОЛА ТЕСЛА"</t>
  </si>
  <si>
    <t>ОРГАНИЗАЦИОНИ КОД:  0815019</t>
  </si>
  <si>
    <t>0922</t>
  </si>
  <si>
    <t>Расходи по основу осигурања</t>
  </si>
  <si>
    <t>Расходи за стручно усавршавање запослених (ст.испити,семинари)</t>
  </si>
  <si>
    <t>Расходи за бруто накнаде за рад ван радног односа</t>
  </si>
  <si>
    <t>Уговорене услуге-остало</t>
  </si>
  <si>
    <t>0921</t>
  </si>
  <si>
    <t>Издаци за изградњу и прибављање зграда и објеката</t>
  </si>
  <si>
    <t>Издаци за инвестиц.одржавање,реконструк.и адаптацију</t>
  </si>
  <si>
    <t>Издаци за залихе материјала, ивентара и амбалаже</t>
  </si>
  <si>
    <t>УКУПНО СРЕДЊОШКОЛСКИ ЦЕНТАР:</t>
  </si>
  <si>
    <t>НАЗИВ ПОТРОШАЧКЕ ЈЕДИНИЦЕ: НАРОДНА БИБЛИОТЕКА</t>
  </si>
  <si>
    <t>ОРГАНИЗАЦИОНИ КОД:  0818051</t>
  </si>
  <si>
    <t>Остали непоменути расходуи</t>
  </si>
  <si>
    <t xml:space="preserve">Издаци за набавку опреме </t>
  </si>
  <si>
    <t>УКУПНО БИБЛИОТЕКА:</t>
  </si>
  <si>
    <t>УКУПНИ БУЏЕТСКИ ИЗДАЦИ :</t>
  </si>
  <si>
    <t>Расходи по основу закупа објеката и опреме</t>
  </si>
  <si>
    <t>Расходи по основу утрошка енергије.комуналних и ком.услуга</t>
  </si>
  <si>
    <t>Расходи за режијски материјал</t>
  </si>
  <si>
    <t>Расходи финансирања и др.финансијски трошкови</t>
  </si>
  <si>
    <t xml:space="preserve">Расходи по основу камата на хартије од вриједности </t>
  </si>
  <si>
    <t>Расходи по основу камата на примљене зајмове у земљи</t>
  </si>
  <si>
    <t>Грантови у земљи</t>
  </si>
  <si>
    <t>Дознаке на име социјалне заштите</t>
  </si>
  <si>
    <t>Дознаке грађанима које се исплаћују из буџета општине</t>
  </si>
  <si>
    <t>Дознаке другим институц.обавезног социјалног осигурања</t>
  </si>
  <si>
    <t>Издаци за инв.одрж.реконст.и адапт.зграда и објеката</t>
  </si>
  <si>
    <t>Издаци за набавку постројења и опреме</t>
  </si>
  <si>
    <t>Издаци за нематер.и произведену имовину-планови,програми</t>
  </si>
  <si>
    <t>Издаци за отплату осталих дугова</t>
  </si>
  <si>
    <t xml:space="preserve">БУЏЕТСКИ РАСХОДИ </t>
  </si>
  <si>
    <t>********</t>
  </si>
  <si>
    <t>БУЏЕТСКА РЕЗЕРВА:</t>
  </si>
  <si>
    <t>ИЗДАЦИ ЗА НЕФИНАНСИЈСКУ ИМОВИНУ</t>
  </si>
  <si>
    <t xml:space="preserve">Издаци за залихе материјала, робе и </t>
  </si>
  <si>
    <t>ситног инвентара, ауто гума и амбалаже</t>
  </si>
  <si>
    <t>ФИНАНСИРАЊЕ</t>
  </si>
  <si>
    <t xml:space="preserve">НЕТО ПРИМИЦИ ОД ФИНАНСИЈСКЕ ИМОВИНЕ </t>
  </si>
  <si>
    <t>Примици од финансијске имовине</t>
  </si>
  <si>
    <t xml:space="preserve">Примици од наплате  пореза </t>
  </si>
  <si>
    <t>из ранијих година-поравнања ПУ</t>
  </si>
  <si>
    <t>Издаци за финансијску имовину</t>
  </si>
  <si>
    <t>НЕТО ЗАДУЖИВАЊЕ</t>
  </si>
  <si>
    <t>Примици од задуживања</t>
  </si>
  <si>
    <t>УКУПНИ БУЏЕТСКИ РАСХОДИ И ИЗДАЦИ</t>
  </si>
  <si>
    <t>ЗА НЕФИНАНСИЈСКУ ИМОВИНУ:</t>
  </si>
  <si>
    <t>Трансфери ЈЛС за пројекте-образовање-ДВ</t>
  </si>
  <si>
    <t>Трансфери ЈЛС за пројекте-образовање-СШЦ</t>
  </si>
  <si>
    <t>Р.Б.</t>
  </si>
  <si>
    <t>Функц.</t>
  </si>
  <si>
    <t xml:space="preserve">О П И С </t>
  </si>
  <si>
    <t>1.</t>
  </si>
  <si>
    <t>01.</t>
  </si>
  <si>
    <t>Опште јавне услуге</t>
  </si>
  <si>
    <t>2.</t>
  </si>
  <si>
    <t>02.</t>
  </si>
  <si>
    <t>Одбрана</t>
  </si>
  <si>
    <t>3.</t>
  </si>
  <si>
    <t>03.</t>
  </si>
  <si>
    <t>Јавни ред и сигурност</t>
  </si>
  <si>
    <t>04.</t>
  </si>
  <si>
    <t>Економски  послови</t>
  </si>
  <si>
    <t>5.</t>
  </si>
  <si>
    <t>05.</t>
  </si>
  <si>
    <t>Заштита човјек. околине</t>
  </si>
  <si>
    <t>6.</t>
  </si>
  <si>
    <t>06.</t>
  </si>
  <si>
    <t>Стамбени и заједнички послови</t>
  </si>
  <si>
    <t>07.</t>
  </si>
  <si>
    <t>Здравство</t>
  </si>
  <si>
    <t>08.</t>
  </si>
  <si>
    <t>Рекреација, култура и религија</t>
  </si>
  <si>
    <t>09.</t>
  </si>
  <si>
    <t>Образовање</t>
  </si>
  <si>
    <t>10.</t>
  </si>
  <si>
    <t>Социјална заштита</t>
  </si>
  <si>
    <t>Буџетска резерва</t>
  </si>
  <si>
    <t>З.</t>
  </si>
  <si>
    <t>НЕТО ФИНАНСИРАЊЕ (Е+Ж+З)</t>
  </si>
  <si>
    <t>РАСПОДЈЕЛА СУФИЦИТА ИЗ РАНИЈИХ ПЕРИОДА</t>
  </si>
  <si>
    <t xml:space="preserve">УКУПНИ БУЏЕТСКИ ПРИХОДИ И ПРИМИЦИ </t>
  </si>
  <si>
    <t>ЗА НЕФИНАНСИЈСКУ ИМОВИНУ</t>
  </si>
  <si>
    <t>****</t>
  </si>
  <si>
    <t>Расходи за текуће одржавање</t>
  </si>
  <si>
    <t>Остало</t>
  </si>
  <si>
    <t>*</t>
  </si>
  <si>
    <t>Укупно функционална класификација</t>
  </si>
  <si>
    <t>Буџетски приходи и примици (оквир буџета)</t>
  </si>
  <si>
    <t>Буџетски расходи и издаци (оквир буџета)</t>
  </si>
  <si>
    <t>Tabela 1.</t>
  </si>
  <si>
    <t>Tabela 2.</t>
  </si>
  <si>
    <t>Tabela 3.</t>
  </si>
  <si>
    <t>Tabela 4.</t>
  </si>
  <si>
    <t>Tabela 5.</t>
  </si>
  <si>
    <t>Tabela 6.</t>
  </si>
  <si>
    <t>Приход од камата на новчана средства на ЈРТ</t>
  </si>
  <si>
    <t>Приход од камата на новчана средства на РПН</t>
  </si>
  <si>
    <t xml:space="preserve">Комуналне таксе за коришћење </t>
  </si>
  <si>
    <t>Расходи Општинске изборне комисије</t>
  </si>
  <si>
    <t>Расходи за комуникационе услуге,птт</t>
  </si>
  <si>
    <t>Расходи за режијски материјал,канцеларијски</t>
  </si>
  <si>
    <t>Расходи за бруто накнаде члановима ОИК</t>
  </si>
  <si>
    <t>Расходи за бруто накнаде члановима бирачких одбора</t>
  </si>
  <si>
    <t>Расходи за остале уговорене услуге</t>
  </si>
  <si>
    <t>Расходи по основу орг.пријема,маниф.(Слава,Н.година,8.март)</t>
  </si>
  <si>
    <t>Расход по основу доп.за проф.рех.инвалида,рег.аута</t>
  </si>
  <si>
    <t>Механизам подршке прев.насиља и смањењу ризика од оружја</t>
  </si>
  <si>
    <t>Остали непоменути расходи (проф.рех.инвалида,рег.)</t>
  </si>
  <si>
    <t>Остали трошкови социјалних давања (птт)</t>
  </si>
  <si>
    <t>Расходи за рачуноводствене услуге</t>
  </si>
  <si>
    <t>Расходи по основу затезних камата и казни</t>
  </si>
  <si>
    <t>Једнократна социјална помоћ</t>
  </si>
  <si>
    <t>Расходи по основу затезних камата</t>
  </si>
  <si>
    <t>Капитални грантови из земље (пластеници)</t>
  </si>
  <si>
    <t>Остали општински непорески приходи-тенд.докум.и др.</t>
  </si>
  <si>
    <t>Комуналне таксе за држање мот.друмских и прикљ.возила</t>
  </si>
  <si>
    <t>Концесионе накн.за кориш.природ.и др.добара од опш.интереса</t>
  </si>
  <si>
    <t>Остали општински непорески приходи-прип.ДВ</t>
  </si>
  <si>
    <t>Примици по основу пореза на додату вриједност</t>
  </si>
  <si>
    <t xml:space="preserve">Примици по основу пореза на додату вриједност који се </t>
  </si>
  <si>
    <t>наплаћује од надлежне пореске институције</t>
  </si>
  <si>
    <t>Капитални грантови мјесним заједницама(инфра струк.грађани)</t>
  </si>
  <si>
    <t>АСБ-ЕУ пројекат-социо-економ.оснаживања жртава мина</t>
  </si>
  <si>
    <t>Издаци за набавку опреме-Цивилна заштита</t>
  </si>
  <si>
    <t>Расходи за камате на кредит ЕИБ</t>
  </si>
  <si>
    <t>Акциони план-равноправност полова</t>
  </si>
  <si>
    <t>Локална волонтерска политика</t>
  </si>
  <si>
    <t>Расходи за отклањање посљед.штета од поплава</t>
  </si>
  <si>
    <t>Издаци за суфинансирање пројеката-ЛОД 4</t>
  </si>
  <si>
    <t>Издаци за израду шумско-привредне основе</t>
  </si>
  <si>
    <t>Издаци по основу пореза на додатуи вриједност</t>
  </si>
  <si>
    <t>Издаци по основу ПДВ-а који се плаћа добављачу (пр.канал-кредит)</t>
  </si>
  <si>
    <t>Расходи за бруто накнаде за приврем.и поврем.послове</t>
  </si>
  <si>
    <t>Расходи по основу пореза и доприноса на терет послодавца</t>
  </si>
  <si>
    <t>Накнада за воде и минералне воде које се користе за флаширање</t>
  </si>
  <si>
    <t>Посебна републичка такса на нафтне деривате (из ран.периода)</t>
  </si>
  <si>
    <t>Акцизе на деривате нафте (из ран.периода)</t>
  </si>
  <si>
    <t>Издаци по основу пореза на додату вриједност</t>
  </si>
  <si>
    <t>Сеп-2015</t>
  </si>
  <si>
    <t>6/3.</t>
  </si>
  <si>
    <t>7/4.</t>
  </si>
  <si>
    <t>Трансфери ЈЛС за пројекте-поплаве</t>
  </si>
  <si>
    <t>РАСПОРЕД БУЏЕТСКИХ  ИЗДАТАКА ПО ОРГАНИЗАЦИОНОЈ КЛАСИФИКАЦИЈИ ЗА  2016. ГОДИНУ</t>
  </si>
  <si>
    <t xml:space="preserve">                                      ОПШТИ ДИО БУЏЕТА СРЕДСТВА  ОПШТИНЕ КОТОР ВАРОШ ЗА   2016 ГОДИНУ </t>
  </si>
  <si>
    <t xml:space="preserve">                         БУЏЕТСКИ ПРИХОДИ И ПРИМИЦИ ЗА НЕФИНАНСИЈСКУ ИМОВИНУ ОПШТИНЕ ЗА   2016 ГОДИНУ </t>
  </si>
  <si>
    <t xml:space="preserve">         БУЏЕТСКИ РАСХОДИ И ИЗДАЦИ ЗА НЕФИНАНСИЈСКУ ИМОВИНУ  ЗА 2016. ГОДИНУ</t>
  </si>
  <si>
    <t xml:space="preserve">                                        РАЧУН ФИНАНСИРАЊА ЗА 2016. ГОДИНУ</t>
  </si>
  <si>
    <t>БУЏЕТСКИ ИЗДАЦИ  ПО ФУНКЦИОНАЛНОЈ КЛАСИФИКАЦИЈИ ЗА  2016. ГОДИНУ</t>
  </si>
  <si>
    <t>СУБВЕНЦИЈЕ</t>
  </si>
  <si>
    <t>Субвенције</t>
  </si>
  <si>
    <t>Расходи за бруто накнаде волонтерима</t>
  </si>
  <si>
    <t>Расходи за текуће одржавање (канцеларије OU)</t>
  </si>
  <si>
    <t>Расходи за текуће одржавање (auta OU)</t>
  </si>
  <si>
    <t>Текући грантови непроф.субјектима</t>
  </si>
  <si>
    <t>Расходи за поштанске услуге</t>
  </si>
  <si>
    <t>Расходи за услуге трезора-датанова</t>
  </si>
  <si>
    <t>Расходи за бруто накнаде -волонтери</t>
  </si>
  <si>
    <t>Суфинансирање превоза путника Вагани</t>
  </si>
  <si>
    <t>Споменик природе ''Жута Буква''</t>
  </si>
  <si>
    <t>Издаци за залихе одјеће и обуће-ком.полиција</t>
  </si>
  <si>
    <t>Расходи за услуге испитивања и заштите животне средине (асанација)</t>
  </si>
  <si>
    <t>Пројекат ЛОД 4 - УНДП</t>
  </si>
  <si>
    <t>Расходи за камате на кредит ЕИБ (вод.и канализ.)</t>
  </si>
  <si>
    <t>Расходи за камате на кредит ЕИБ (поплаве.)</t>
  </si>
  <si>
    <t>Субвенције у области пољопривреде-подстицај производње</t>
  </si>
  <si>
    <t>Суфинансирање превоза путника (Вагани, К.брдо)</t>
  </si>
  <si>
    <t>Расходи за тек.одрж. комуналне инфраструктуре (проп.вод.кан.)</t>
  </si>
  <si>
    <t>Издаци за набавку комуналне опреме (настреш.канте.клупе)</t>
  </si>
  <si>
    <t xml:space="preserve">Остали непоменути расходи </t>
  </si>
  <si>
    <t>Расходи по основу утрошка енергије, комуналних,</t>
  </si>
  <si>
    <t>комуникационих и транспортних услуга</t>
  </si>
  <si>
    <t>Пољопривредни произвођачи-правна лица(сајмови)</t>
  </si>
  <si>
    <t>Расходи за  бруто накнаде комисија (скл.брака)</t>
  </si>
  <si>
    <t>Расходи за бруто накнаде члановима комисија(ОРТ,ВИК,)</t>
  </si>
  <si>
    <t>Расходи промоције погодности општине за инвеститоре</t>
  </si>
  <si>
    <t xml:space="preserve">Грант за финансирање аматеризма </t>
  </si>
  <si>
    <t xml:space="preserve">Непрофитне организације-суфин.аплицираних пројеката  </t>
  </si>
  <si>
    <t>Подршка привредницима-суф.ГОЛД</t>
  </si>
  <si>
    <t xml:space="preserve">Капитални грант Дому здравља                                  </t>
  </si>
  <si>
    <t>Испитивање узорака воде  (nak.vode)</t>
  </si>
  <si>
    <t>0941</t>
  </si>
  <si>
    <t>Процјена</t>
  </si>
  <si>
    <t>Расходи за услуге одрж.јавних површина и заштите жив.средине</t>
  </si>
  <si>
    <t>Издаци за финансијску имовину и отплату дугова (62)</t>
  </si>
  <si>
    <t>II Буџетска резерва</t>
  </si>
  <si>
    <t>БУЏЕТСКИ РАСХОДИ  (I+II)</t>
  </si>
  <si>
    <t>Финансирање пројеката невладиних организација-мет.ЛОД</t>
  </si>
  <si>
    <t>Економ.</t>
  </si>
</sst>
</file>

<file path=xl/styles.xml><?xml version="1.0" encoding="utf-8"?>
<styleSheet xmlns="http://schemas.openxmlformats.org/spreadsheetml/2006/main">
  <numFmts count="5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KM&quot;;\-#,##0\ &quot;KM&quot;"/>
    <numFmt numFmtId="173" formatCode="#,##0\ &quot;KM&quot;;[Red]\-#,##0\ &quot;KM&quot;"/>
    <numFmt numFmtId="174" formatCode="#,##0.00\ &quot;KM&quot;;\-#,##0.00\ &quot;KM&quot;"/>
    <numFmt numFmtId="175" formatCode="#,##0.00\ &quot;KM&quot;;[Red]\-#,##0.00\ &quot;KM&quot;"/>
    <numFmt numFmtId="176" formatCode="_-* #,##0\ &quot;KM&quot;_-;\-* #,##0\ &quot;KM&quot;_-;_-* &quot;-&quot;\ &quot;KM&quot;_-;_-@_-"/>
    <numFmt numFmtId="177" formatCode="_-* #,##0\ _K_M_-;\-* #,##0\ _K_M_-;_-* &quot;-&quot;\ _K_M_-;_-@_-"/>
    <numFmt numFmtId="178" formatCode="_-* #,##0.00\ &quot;KM&quot;_-;\-* #,##0.00\ &quot;KM&quot;_-;_-* &quot;-&quot;??\ &quot;KM&quot;_-;_-@_-"/>
    <numFmt numFmtId="179" formatCode="_-* #,##0.00\ _K_M_-;\-* #,##0.00\ _K_M_-;_-* &quot;-&quot;??\ _K_M_-;_-@_-"/>
    <numFmt numFmtId="180" formatCode="#,##0\ &quot;kn&quot;;\-#,##0\ &quot;kn&quot;"/>
    <numFmt numFmtId="181" formatCode="#,##0\ &quot;kn&quot;;[Red]\-#,##0\ &quot;kn&quot;"/>
    <numFmt numFmtId="182" formatCode="#,##0.00\ &quot;kn&quot;;\-#,##0.00\ &quot;kn&quot;"/>
    <numFmt numFmtId="183" formatCode="#,##0.00\ &quot;kn&quot;;[Red]\-#,##0.00\ &quot;kn&quot;"/>
    <numFmt numFmtId="184" formatCode="_-* #,##0\ &quot;kn&quot;_-;\-* #,##0\ &quot;kn&quot;_-;_-* &quot;-&quot;\ &quot;kn&quot;_-;_-@_-"/>
    <numFmt numFmtId="185" formatCode="_-* #,##0\ _k_n_-;\-* #,##0\ _k_n_-;_-* &quot;-&quot;\ _k_n_-;_-@_-"/>
    <numFmt numFmtId="186" formatCode="_-* #,##0.00\ &quot;kn&quot;_-;\-* #,##0.00\ &quot;kn&quot;_-;_-* &quot;-&quot;??\ &quot;kn&quot;_-;_-@_-"/>
    <numFmt numFmtId="187" formatCode="_-* #,##0.00\ _k_n_-;\-* #,##0.00\ _k_n_-;_-* &quot;-&quot;??\ _k_n_-;_-@_-"/>
    <numFmt numFmtId="188" formatCode="0.0"/>
    <numFmt numFmtId="189" formatCode="#,##0.0"/>
    <numFmt numFmtId="190" formatCode="0.0000"/>
    <numFmt numFmtId="191" formatCode="0.000"/>
    <numFmt numFmtId="192" formatCode="#,##0.000"/>
    <numFmt numFmtId="193" formatCode="0.0000000"/>
    <numFmt numFmtId="194" formatCode="0.000000"/>
    <numFmt numFmtId="195" formatCode="0.00000"/>
    <numFmt numFmtId="196" formatCode="#,##0.0000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#,##0.0000000000"/>
    <numFmt numFmtId="201" formatCode="#,##0.000000000"/>
    <numFmt numFmtId="202" formatCode="#,##0.00000000"/>
    <numFmt numFmtId="203" formatCode="#,##0.0000000"/>
    <numFmt numFmtId="204" formatCode="#,##0.000000"/>
    <numFmt numFmtId="205" formatCode="#,##0.00000"/>
  </numFmts>
  <fonts count="26">
    <font>
      <sz val="10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8" fillId="3" borderId="0" applyNumberFormat="0" applyBorder="0" applyAlignment="0" applyProtection="0"/>
    <xf numFmtId="0" fontId="12" fillId="20" borderId="1" applyNumberFormat="0" applyAlignment="0" applyProtection="0"/>
    <xf numFmtId="0" fontId="14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0" fillId="7" borderId="1" applyNumberFormat="0" applyAlignment="0" applyProtection="0"/>
    <xf numFmtId="0" fontId="13" fillId="0" borderId="6" applyNumberFormat="0" applyFill="0" applyAlignment="0" applyProtection="0"/>
    <xf numFmtId="0" fontId="9" fillId="22" borderId="0" applyNumberFormat="0" applyBorder="0" applyAlignment="0" applyProtection="0"/>
    <xf numFmtId="0" fontId="0" fillId="23" borderId="7" applyNumberFormat="0" applyFont="0" applyAlignment="0" applyProtection="0"/>
    <xf numFmtId="0" fontId="11" fillId="20" borderId="8" applyNumberFormat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5" fillId="0" borderId="0" applyNumberFormat="0" applyFill="0" applyBorder="0" applyAlignment="0" applyProtection="0"/>
  </cellStyleXfs>
  <cellXfs count="156">
    <xf numFmtId="0" fontId="0" fillId="0" borderId="0" xfId="0" applyAlignment="1">
      <alignment/>
    </xf>
    <xf numFmtId="0" fontId="2" fillId="0" borderId="0" xfId="0" applyFont="1" applyBorder="1" applyAlignment="1">
      <alignment/>
    </xf>
    <xf numFmtId="4" fontId="2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4" fontId="0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4" fontId="0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 horizontal="right"/>
    </xf>
    <xf numFmtId="0" fontId="0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10" xfId="0" applyBorder="1" applyAlignment="1">
      <alignment/>
    </xf>
    <xf numFmtId="0" fontId="23" fillId="0" borderId="0" xfId="0" applyFont="1" applyAlignment="1">
      <alignment/>
    </xf>
    <xf numFmtId="4" fontId="23" fillId="0" borderId="0" xfId="0" applyNumberFormat="1" applyFont="1" applyAlignment="1">
      <alignment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/>
    </xf>
    <xf numFmtId="3" fontId="24" fillId="0" borderId="12" xfId="0" applyNumberFormat="1" applyFont="1" applyBorder="1" applyAlignment="1" applyProtection="1">
      <alignment horizontal="right" wrapText="1"/>
      <protection locked="0"/>
    </xf>
    <xf numFmtId="1" fontId="0" fillId="0" borderId="12" xfId="0" applyNumberFormat="1" applyFont="1" applyBorder="1" applyAlignment="1">
      <alignment horizontal="center"/>
    </xf>
    <xf numFmtId="3" fontId="0" fillId="0" borderId="12" xfId="0" applyNumberFormat="1" applyFont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4" fontId="2" fillId="0" borderId="12" xfId="0" applyNumberFormat="1" applyFont="1" applyBorder="1" applyAlignment="1">
      <alignment/>
    </xf>
    <xf numFmtId="4" fontId="0" fillId="0" borderId="0" xfId="0" applyNumberFormat="1" applyAlignment="1">
      <alignment/>
    </xf>
    <xf numFmtId="0" fontId="0" fillId="0" borderId="13" xfId="0" applyFont="1" applyBorder="1" applyAlignment="1">
      <alignment horizontal="left"/>
    </xf>
    <xf numFmtId="0" fontId="2" fillId="0" borderId="12" xfId="0" applyFont="1" applyBorder="1" applyAlignment="1">
      <alignment/>
    </xf>
    <xf numFmtId="0" fontId="0" fillId="0" borderId="0" xfId="0" applyFont="1" applyFill="1" applyBorder="1" applyAlignment="1">
      <alignment horizontal="left"/>
    </xf>
    <xf numFmtId="2" fontId="0" fillId="0" borderId="0" xfId="0" applyNumberFormat="1" applyAlignment="1">
      <alignment/>
    </xf>
    <xf numFmtId="3" fontId="24" fillId="0" borderId="12" xfId="0" applyNumberFormat="1" applyFont="1" applyBorder="1" applyAlignment="1" applyProtection="1">
      <alignment horizontal="right" wrapText="1"/>
      <protection locked="0"/>
    </xf>
    <xf numFmtId="2" fontId="2" fillId="0" borderId="0" xfId="0" applyNumberFormat="1" applyFont="1" applyAlignment="1">
      <alignment/>
    </xf>
    <xf numFmtId="4" fontId="0" fillId="0" borderId="0" xfId="0" applyNumberFormat="1" applyFont="1" applyAlignment="1">
      <alignment horizontal="right"/>
    </xf>
    <xf numFmtId="2" fontId="0" fillId="0" borderId="0" xfId="0" applyNumberFormat="1" applyFont="1" applyAlignment="1">
      <alignment horizontal="right"/>
    </xf>
    <xf numFmtId="0" fontId="2" fillId="10" borderId="0" xfId="0" applyFont="1" applyFill="1" applyBorder="1" applyAlignment="1">
      <alignment/>
    </xf>
    <xf numFmtId="0" fontId="2" fillId="10" borderId="12" xfId="0" applyFont="1" applyFill="1" applyBorder="1" applyAlignment="1">
      <alignment horizontal="right"/>
    </xf>
    <xf numFmtId="0" fontId="2" fillId="10" borderId="12" xfId="0" applyFont="1" applyFill="1" applyBorder="1" applyAlignment="1">
      <alignment/>
    </xf>
    <xf numFmtId="4" fontId="2" fillId="10" borderId="12" xfId="0" applyNumberFormat="1" applyFont="1" applyFill="1" applyBorder="1" applyAlignment="1">
      <alignment/>
    </xf>
    <xf numFmtId="0" fontId="2" fillId="24" borderId="12" xfId="0" applyFont="1" applyFill="1" applyBorder="1" applyAlignment="1">
      <alignment horizontal="left"/>
    </xf>
    <xf numFmtId="0" fontId="2" fillId="24" borderId="12" xfId="0" applyFont="1" applyFill="1" applyBorder="1" applyAlignment="1">
      <alignment/>
    </xf>
    <xf numFmtId="4" fontId="2" fillId="24" borderId="12" xfId="0" applyNumberFormat="1" applyFont="1" applyFill="1" applyBorder="1" applyAlignment="1">
      <alignment/>
    </xf>
    <xf numFmtId="0" fontId="0" fillId="0" borderId="12" xfId="0" applyFont="1" applyBorder="1" applyAlignment="1">
      <alignment horizontal="right"/>
    </xf>
    <xf numFmtId="4" fontId="0" fillId="0" borderId="12" xfId="0" applyNumberFormat="1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25" borderId="12" xfId="0" applyFont="1" applyFill="1" applyBorder="1" applyAlignment="1">
      <alignment horizontal="right"/>
    </xf>
    <xf numFmtId="0" fontId="2" fillId="25" borderId="12" xfId="0" applyFont="1" applyFill="1" applyBorder="1" applyAlignment="1">
      <alignment/>
    </xf>
    <xf numFmtId="4" fontId="2" fillId="25" borderId="12" xfId="0" applyNumberFormat="1" applyFont="1" applyFill="1" applyBorder="1" applyAlignment="1">
      <alignment/>
    </xf>
    <xf numFmtId="0" fontId="2" fillId="25" borderId="12" xfId="0" applyFont="1" applyFill="1" applyBorder="1" applyAlignment="1">
      <alignment horizontal="left"/>
    </xf>
    <xf numFmtId="0" fontId="2" fillId="24" borderId="12" xfId="0" applyFont="1" applyFill="1" applyBorder="1" applyAlignment="1">
      <alignment horizontal="right"/>
    </xf>
    <xf numFmtId="0" fontId="2" fillId="10" borderId="10" xfId="0" applyFont="1" applyFill="1" applyBorder="1" applyAlignment="1">
      <alignment/>
    </xf>
    <xf numFmtId="4" fontId="2" fillId="10" borderId="10" xfId="0" applyNumberFormat="1" applyFont="1" applyFill="1" applyBorder="1" applyAlignment="1">
      <alignment/>
    </xf>
    <xf numFmtId="0" fontId="2" fillId="10" borderId="14" xfId="0" applyFont="1" applyFill="1" applyBorder="1" applyAlignment="1">
      <alignment/>
    </xf>
    <xf numFmtId="4" fontId="2" fillId="10" borderId="15" xfId="0" applyNumberFormat="1" applyFont="1" applyFill="1" applyBorder="1" applyAlignment="1">
      <alignment/>
    </xf>
    <xf numFmtId="0" fontId="2" fillId="10" borderId="16" xfId="0" applyFont="1" applyFill="1" applyBorder="1" applyAlignment="1">
      <alignment/>
    </xf>
    <xf numFmtId="4" fontId="0" fillId="10" borderId="17" xfId="0" applyNumberFormat="1" applyFont="1" applyFill="1" applyBorder="1" applyAlignment="1">
      <alignment/>
    </xf>
    <xf numFmtId="0" fontId="0" fillId="10" borderId="0" xfId="0" applyFont="1" applyFill="1" applyBorder="1" applyAlignment="1">
      <alignment/>
    </xf>
    <xf numFmtId="0" fontId="0" fillId="10" borderId="17" xfId="0" applyFont="1" applyFill="1" applyBorder="1" applyAlignment="1">
      <alignment/>
    </xf>
    <xf numFmtId="4" fontId="2" fillId="10" borderId="17" xfId="0" applyNumberFormat="1" applyFont="1" applyFill="1" applyBorder="1" applyAlignment="1">
      <alignment/>
    </xf>
    <xf numFmtId="2" fontId="0" fillId="0" borderId="12" xfId="0" applyNumberFormat="1" applyFont="1" applyBorder="1" applyAlignment="1">
      <alignment/>
    </xf>
    <xf numFmtId="0" fontId="0" fillId="20" borderId="18" xfId="0" applyFont="1" applyFill="1" applyBorder="1" applyAlignment="1">
      <alignment/>
    </xf>
    <xf numFmtId="0" fontId="0" fillId="20" borderId="0" xfId="0" applyFont="1" applyFill="1" applyAlignment="1">
      <alignment/>
    </xf>
    <xf numFmtId="0" fontId="0" fillId="20" borderId="18" xfId="0" applyFont="1" applyFill="1" applyBorder="1" applyAlignment="1">
      <alignment horizontal="center"/>
    </xf>
    <xf numFmtId="0" fontId="0" fillId="20" borderId="0" xfId="0" applyFont="1" applyFill="1" applyBorder="1" applyAlignment="1">
      <alignment horizontal="center"/>
    </xf>
    <xf numFmtId="0" fontId="0" fillId="20" borderId="15" xfId="0" applyFont="1" applyFill="1" applyBorder="1" applyAlignment="1">
      <alignment horizontal="center"/>
    </xf>
    <xf numFmtId="0" fontId="0" fillId="20" borderId="10" xfId="0" applyFont="1" applyFill="1" applyBorder="1" applyAlignment="1">
      <alignment horizontal="center"/>
    </xf>
    <xf numFmtId="16" fontId="0" fillId="20" borderId="15" xfId="0" applyNumberFormat="1" applyFont="1" applyFill="1" applyBorder="1" applyAlignment="1">
      <alignment horizontal="center"/>
    </xf>
    <xf numFmtId="0" fontId="1" fillId="20" borderId="19" xfId="0" applyFont="1" applyFill="1" applyBorder="1" applyAlignment="1">
      <alignment horizontal="center"/>
    </xf>
    <xf numFmtId="0" fontId="1" fillId="20" borderId="0" xfId="0" applyFont="1" applyFill="1" applyBorder="1" applyAlignment="1">
      <alignment horizontal="center"/>
    </xf>
    <xf numFmtId="0" fontId="2" fillId="10" borderId="12" xfId="0" applyFont="1" applyFill="1" applyBorder="1" applyAlignment="1">
      <alignment horizontal="left"/>
    </xf>
    <xf numFmtId="0" fontId="0" fillId="10" borderId="12" xfId="0" applyFont="1" applyFill="1" applyBorder="1" applyAlignment="1">
      <alignment/>
    </xf>
    <xf numFmtId="0" fontId="0" fillId="24" borderId="12" xfId="0" applyFont="1" applyFill="1" applyBorder="1" applyAlignment="1">
      <alignment horizontal="left"/>
    </xf>
    <xf numFmtId="0" fontId="0" fillId="11" borderId="12" xfId="0" applyFont="1" applyFill="1" applyBorder="1" applyAlignment="1">
      <alignment horizontal="left"/>
    </xf>
    <xf numFmtId="0" fontId="2" fillId="11" borderId="12" xfId="0" applyFont="1" applyFill="1" applyBorder="1" applyAlignment="1">
      <alignment/>
    </xf>
    <xf numFmtId="4" fontId="2" fillId="11" borderId="12" xfId="0" applyNumberFormat="1" applyFont="1" applyFill="1" applyBorder="1" applyAlignment="1">
      <alignment/>
    </xf>
    <xf numFmtId="0" fontId="0" fillId="24" borderId="0" xfId="0" applyFont="1" applyFill="1" applyAlignment="1">
      <alignment/>
    </xf>
    <xf numFmtId="0" fontId="2" fillId="22" borderId="12" xfId="0" applyFont="1" applyFill="1" applyBorder="1" applyAlignment="1">
      <alignment horizontal="left"/>
    </xf>
    <xf numFmtId="0" fontId="2" fillId="22" borderId="12" xfId="0" applyFont="1" applyFill="1" applyBorder="1" applyAlignment="1">
      <alignment/>
    </xf>
    <xf numFmtId="4" fontId="2" fillId="22" borderId="12" xfId="0" applyNumberFormat="1" applyFont="1" applyFill="1" applyBorder="1" applyAlignment="1">
      <alignment/>
    </xf>
    <xf numFmtId="0" fontId="2" fillId="7" borderId="12" xfId="0" applyFont="1" applyFill="1" applyBorder="1" applyAlignment="1">
      <alignment horizontal="left"/>
    </xf>
    <xf numFmtId="0" fontId="2" fillId="7" borderId="12" xfId="0" applyFont="1" applyFill="1" applyBorder="1" applyAlignment="1">
      <alignment/>
    </xf>
    <xf numFmtId="4" fontId="2" fillId="7" borderId="12" xfId="0" applyNumberFormat="1" applyFont="1" applyFill="1" applyBorder="1" applyAlignment="1">
      <alignment/>
    </xf>
    <xf numFmtId="0" fontId="0" fillId="20" borderId="20" xfId="0" applyFont="1" applyFill="1" applyBorder="1" applyAlignment="1">
      <alignment horizontal="center"/>
    </xf>
    <xf numFmtId="0" fontId="0" fillId="20" borderId="21" xfId="0" applyFont="1" applyFill="1" applyBorder="1" applyAlignment="1">
      <alignment horizontal="center"/>
    </xf>
    <xf numFmtId="0" fontId="1" fillId="20" borderId="17" xfId="0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4" fontId="2" fillId="0" borderId="12" xfId="0" applyNumberFormat="1" applyFont="1" applyBorder="1" applyAlignment="1">
      <alignment horizontal="center"/>
    </xf>
    <xf numFmtId="4" fontId="2" fillId="0" borderId="12" xfId="0" applyNumberFormat="1" applyFont="1" applyBorder="1" applyAlignment="1">
      <alignment horizontal="right"/>
    </xf>
    <xf numFmtId="0" fontId="20" fillId="0" borderId="12" xfId="0" applyFont="1" applyBorder="1" applyAlignment="1">
      <alignment horizontal="left"/>
    </xf>
    <xf numFmtId="4" fontId="0" fillId="0" borderId="12" xfId="0" applyNumberFormat="1" applyFont="1" applyBorder="1" applyAlignment="1">
      <alignment horizontal="right"/>
    </xf>
    <xf numFmtId="0" fontId="20" fillId="0" borderId="12" xfId="0" applyFont="1" applyBorder="1" applyAlignment="1">
      <alignment/>
    </xf>
    <xf numFmtId="4" fontId="20" fillId="0" borderId="12" xfId="0" applyNumberFormat="1" applyFont="1" applyBorder="1" applyAlignment="1">
      <alignment/>
    </xf>
    <xf numFmtId="0" fontId="0" fillId="10" borderId="11" xfId="0" applyFont="1" applyFill="1" applyBorder="1" applyAlignment="1">
      <alignment horizontal="left"/>
    </xf>
    <xf numFmtId="0" fontId="2" fillId="10" borderId="22" xfId="0" applyFont="1" applyFill="1" applyBorder="1" applyAlignment="1">
      <alignment/>
    </xf>
    <xf numFmtId="4" fontId="2" fillId="10" borderId="11" xfId="0" applyNumberFormat="1" applyFont="1" applyFill="1" applyBorder="1" applyAlignment="1">
      <alignment/>
    </xf>
    <xf numFmtId="4" fontId="2" fillId="10" borderId="22" xfId="0" applyNumberFormat="1" applyFont="1" applyFill="1" applyBorder="1" applyAlignment="1">
      <alignment/>
    </xf>
    <xf numFmtId="4" fontId="2" fillId="10" borderId="11" xfId="0" applyNumberFormat="1" applyFont="1" applyFill="1" applyBorder="1" applyAlignment="1">
      <alignment horizontal="right"/>
    </xf>
    <xf numFmtId="0" fontId="0" fillId="10" borderId="19" xfId="0" applyFont="1" applyFill="1" applyBorder="1" applyAlignment="1">
      <alignment/>
    </xf>
    <xf numFmtId="0" fontId="2" fillId="10" borderId="23" xfId="0" applyFont="1" applyFill="1" applyBorder="1" applyAlignment="1">
      <alignment/>
    </xf>
    <xf numFmtId="4" fontId="2" fillId="10" borderId="19" xfId="0" applyNumberFormat="1" applyFont="1" applyFill="1" applyBorder="1" applyAlignment="1">
      <alignment/>
    </xf>
    <xf numFmtId="4" fontId="2" fillId="10" borderId="23" xfId="0" applyNumberFormat="1" applyFont="1" applyFill="1" applyBorder="1" applyAlignment="1">
      <alignment/>
    </xf>
    <xf numFmtId="4" fontId="2" fillId="10" borderId="19" xfId="0" applyNumberFormat="1" applyFont="1" applyFill="1" applyBorder="1" applyAlignment="1">
      <alignment horizontal="right"/>
    </xf>
    <xf numFmtId="4" fontId="2" fillId="22" borderId="12" xfId="0" applyNumberFormat="1" applyFont="1" applyFill="1" applyBorder="1" applyAlignment="1">
      <alignment horizontal="right"/>
    </xf>
    <xf numFmtId="0" fontId="0" fillId="22" borderId="12" xfId="0" applyFont="1" applyFill="1" applyBorder="1" applyAlignment="1">
      <alignment/>
    </xf>
    <xf numFmtId="0" fontId="20" fillId="24" borderId="12" xfId="0" applyFont="1" applyFill="1" applyBorder="1" applyAlignment="1">
      <alignment horizontal="left"/>
    </xf>
    <xf numFmtId="0" fontId="20" fillId="24" borderId="12" xfId="0" applyFont="1" applyFill="1" applyBorder="1" applyAlignment="1">
      <alignment/>
    </xf>
    <xf numFmtId="4" fontId="20" fillId="24" borderId="12" xfId="0" applyNumberFormat="1" applyFont="1" applyFill="1" applyBorder="1" applyAlignment="1">
      <alignment/>
    </xf>
    <xf numFmtId="4" fontId="2" fillId="24" borderId="12" xfId="0" applyNumberFormat="1" applyFont="1" applyFill="1" applyBorder="1" applyAlignment="1">
      <alignment horizontal="right"/>
    </xf>
    <xf numFmtId="4" fontId="2" fillId="10" borderId="12" xfId="0" applyNumberFormat="1" applyFont="1" applyFill="1" applyBorder="1" applyAlignment="1">
      <alignment horizontal="right"/>
    </xf>
    <xf numFmtId="4" fontId="2" fillId="10" borderId="12" xfId="0" applyNumberFormat="1" applyFont="1" applyFill="1" applyBorder="1" applyAlignment="1">
      <alignment horizontal="center"/>
    </xf>
    <xf numFmtId="4" fontId="20" fillId="24" borderId="12" xfId="0" applyNumberFormat="1" applyFont="1" applyFill="1" applyBorder="1" applyAlignment="1">
      <alignment horizontal="right"/>
    </xf>
    <xf numFmtId="0" fontId="0" fillId="20" borderId="11" xfId="0" applyFont="1" applyFill="1" applyBorder="1" applyAlignment="1">
      <alignment/>
    </xf>
    <xf numFmtId="16" fontId="0" fillId="20" borderId="21" xfId="0" applyNumberFormat="1" applyFont="1" applyFill="1" applyBorder="1" applyAlignment="1">
      <alignment horizontal="center"/>
    </xf>
    <xf numFmtId="0" fontId="1" fillId="20" borderId="24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2" fillId="0" borderId="12" xfId="0" applyFont="1" applyFill="1" applyBorder="1" applyAlignment="1">
      <alignment/>
    </xf>
    <xf numFmtId="0" fontId="0" fillId="0" borderId="12" xfId="0" applyBorder="1" applyAlignment="1">
      <alignment horizontal="right"/>
    </xf>
    <xf numFmtId="0" fontId="0" fillId="0" borderId="12" xfId="0" applyFont="1" applyFill="1" applyBorder="1" applyAlignment="1">
      <alignment/>
    </xf>
    <xf numFmtId="0" fontId="0" fillId="10" borderId="12" xfId="0" applyFill="1" applyBorder="1" applyAlignment="1">
      <alignment/>
    </xf>
    <xf numFmtId="0" fontId="0" fillId="24" borderId="12" xfId="0" applyFill="1" applyBorder="1" applyAlignment="1">
      <alignment/>
    </xf>
    <xf numFmtId="0" fontId="20" fillId="22" borderId="12" xfId="0" applyFont="1" applyFill="1" applyBorder="1" applyAlignment="1">
      <alignment horizontal="left"/>
    </xf>
    <xf numFmtId="0" fontId="20" fillId="22" borderId="12" xfId="0" applyFont="1" applyFill="1" applyBorder="1" applyAlignment="1">
      <alignment/>
    </xf>
    <xf numFmtId="4" fontId="20" fillId="22" borderId="12" xfId="0" applyNumberFormat="1" applyFont="1" applyFill="1" applyBorder="1" applyAlignment="1">
      <alignment/>
    </xf>
    <xf numFmtId="0" fontId="0" fillId="10" borderId="0" xfId="0" applyFont="1" applyFill="1" applyAlignment="1">
      <alignment/>
    </xf>
    <xf numFmtId="0" fontId="0" fillId="0" borderId="13" xfId="0" applyFont="1" applyBorder="1" applyAlignment="1">
      <alignment/>
    </xf>
    <xf numFmtId="0" fontId="0" fillId="10" borderId="11" xfId="0" applyFont="1" applyFill="1" applyBorder="1" applyAlignment="1">
      <alignment/>
    </xf>
    <xf numFmtId="0" fontId="2" fillId="20" borderId="0" xfId="0" applyFont="1" applyFill="1" applyBorder="1" applyAlignment="1">
      <alignment horizontal="center"/>
    </xf>
    <xf numFmtId="0" fontId="0" fillId="20" borderId="22" xfId="0" applyFont="1" applyFill="1" applyBorder="1" applyAlignment="1">
      <alignment horizontal="center"/>
    </xf>
    <xf numFmtId="0" fontId="2" fillId="20" borderId="10" xfId="0" applyFont="1" applyFill="1" applyBorder="1" applyAlignment="1">
      <alignment/>
    </xf>
    <xf numFmtId="0" fontId="2" fillId="20" borderId="18" xfId="0" applyFont="1" applyFill="1" applyBorder="1" applyAlignment="1">
      <alignment horizontal="center"/>
    </xf>
    <xf numFmtId="0" fontId="2" fillId="20" borderId="15" xfId="0" applyFont="1" applyFill="1" applyBorder="1" applyAlignment="1">
      <alignment horizontal="left"/>
    </xf>
    <xf numFmtId="0" fontId="0" fillId="20" borderId="15" xfId="0" applyFont="1" applyFill="1" applyBorder="1" applyAlignment="1">
      <alignment/>
    </xf>
    <xf numFmtId="0" fontId="0" fillId="20" borderId="25" xfId="0" applyFont="1" applyFill="1" applyBorder="1" applyAlignment="1">
      <alignment horizontal="center"/>
    </xf>
    <xf numFmtId="0" fontId="1" fillId="20" borderId="18" xfId="0" applyFont="1" applyFill="1" applyBorder="1" applyAlignment="1">
      <alignment horizontal="center"/>
    </xf>
    <xf numFmtId="0" fontId="1" fillId="20" borderId="26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49" fontId="0" fillId="0" borderId="12" xfId="0" applyNumberFormat="1" applyFont="1" applyBorder="1" applyAlignment="1">
      <alignment horizontal="left"/>
    </xf>
    <xf numFmtId="49" fontId="2" fillId="0" borderId="12" xfId="0" applyNumberFormat="1" applyFont="1" applyBorder="1" applyAlignment="1">
      <alignment horizontal="left"/>
    </xf>
    <xf numFmtId="4" fontId="0" fillId="0" borderId="12" xfId="0" applyNumberFormat="1" applyFont="1" applyFill="1" applyBorder="1" applyAlignment="1">
      <alignment/>
    </xf>
    <xf numFmtId="49" fontId="20" fillId="0" borderId="12" xfId="0" applyNumberFormat="1" applyFont="1" applyBorder="1" applyAlignment="1">
      <alignment horizontal="left"/>
    </xf>
    <xf numFmtId="0" fontId="0" fillId="24" borderId="12" xfId="0" applyFont="1" applyFill="1" applyBorder="1" applyAlignment="1">
      <alignment/>
    </xf>
    <xf numFmtId="3" fontId="2" fillId="10" borderId="12" xfId="0" applyNumberFormat="1" applyFont="1" applyFill="1" applyBorder="1" applyAlignment="1">
      <alignment/>
    </xf>
    <xf numFmtId="3" fontId="25" fillId="10" borderId="12" xfId="0" applyNumberFormat="1" applyFont="1" applyFill="1" applyBorder="1" applyAlignment="1" applyProtection="1">
      <alignment horizontal="right" wrapText="1"/>
      <protection locked="0"/>
    </xf>
    <xf numFmtId="0" fontId="0" fillId="20" borderId="25" xfId="0" applyFont="1" applyFill="1" applyBorder="1" applyAlignment="1">
      <alignment/>
    </xf>
    <xf numFmtId="0" fontId="0" fillId="20" borderId="27" xfId="0" applyFont="1" applyFill="1" applyBorder="1" applyAlignment="1">
      <alignment horizontal="center"/>
    </xf>
    <xf numFmtId="0" fontId="0" fillId="20" borderId="11" xfId="0" applyFont="1" applyFill="1" applyBorder="1" applyAlignment="1">
      <alignment horizontal="center"/>
    </xf>
    <xf numFmtId="0" fontId="0" fillId="20" borderId="19" xfId="0" applyFont="1" applyFill="1" applyBorder="1" applyAlignment="1">
      <alignment/>
    </xf>
    <xf numFmtId="0" fontId="0" fillId="20" borderId="28" xfId="0" applyFont="1" applyFill="1" applyBorder="1" applyAlignment="1">
      <alignment horizontal="center"/>
    </xf>
    <xf numFmtId="0" fontId="0" fillId="20" borderId="29" xfId="0" applyFont="1" applyFill="1" applyBorder="1" applyAlignment="1">
      <alignment/>
    </xf>
    <xf numFmtId="0" fontId="0" fillId="20" borderId="19" xfId="0" applyFont="1" applyFill="1" applyBorder="1" applyAlignment="1">
      <alignment horizontal="center"/>
    </xf>
    <xf numFmtId="0" fontId="0" fillId="20" borderId="29" xfId="0" applyFont="1" applyFill="1" applyBorder="1" applyAlignment="1">
      <alignment horizontal="center"/>
    </xf>
    <xf numFmtId="16" fontId="0" fillId="20" borderId="19" xfId="0" applyNumberFormat="1" applyFont="1" applyFill="1" applyBorder="1" applyAlignment="1">
      <alignment horizontal="center"/>
    </xf>
    <xf numFmtId="4" fontId="2" fillId="0" borderId="12" xfId="0" applyNumberFormat="1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1"/>
  <sheetViews>
    <sheetView tabSelected="1" workbookViewId="0" topLeftCell="A1">
      <selection activeCell="G1" sqref="G1"/>
    </sheetView>
  </sheetViews>
  <sheetFormatPr defaultColWidth="9.140625" defaultRowHeight="12.75"/>
  <cols>
    <col min="1" max="1" width="8.8515625" style="5" customWidth="1"/>
    <col min="2" max="2" width="57.8515625" style="5" customWidth="1"/>
    <col min="3" max="6" width="12.00390625" style="5" customWidth="1"/>
    <col min="7" max="7" width="7.8515625" style="5" customWidth="1"/>
    <col min="8" max="16384" width="9.140625" style="5" customWidth="1"/>
  </cols>
  <sheetData>
    <row r="1" ht="12.75">
      <c r="A1" s="6" t="s">
        <v>408</v>
      </c>
    </row>
    <row r="2" spans="2:7" ht="12.75">
      <c r="B2" s="6" t="s">
        <v>462</v>
      </c>
      <c r="C2" s="6"/>
      <c r="D2" s="6"/>
      <c r="E2" s="6"/>
      <c r="F2" s="6"/>
      <c r="G2" s="6"/>
    </row>
    <row r="3" spans="1:7" ht="13.5" thickBot="1">
      <c r="A3" s="11"/>
      <c r="B3" s="7"/>
      <c r="C3" s="7"/>
      <c r="D3" s="7"/>
      <c r="E3" s="7"/>
      <c r="F3" s="7"/>
      <c r="G3" s="7"/>
    </row>
    <row r="4" spans="1:7" ht="12.75">
      <c r="A4" s="65" t="s">
        <v>506</v>
      </c>
      <c r="B4" s="66" t="s">
        <v>17</v>
      </c>
      <c r="C4" s="65" t="s">
        <v>22</v>
      </c>
      <c r="D4" s="66" t="s">
        <v>70</v>
      </c>
      <c r="E4" s="65" t="s">
        <v>500</v>
      </c>
      <c r="F4" s="66" t="s">
        <v>22</v>
      </c>
      <c r="G4" s="65" t="s">
        <v>23</v>
      </c>
    </row>
    <row r="5" spans="1:7" ht="13.5" thickBot="1">
      <c r="A5" s="67" t="s">
        <v>35</v>
      </c>
      <c r="B5" s="68"/>
      <c r="C5" s="67">
        <v>2015</v>
      </c>
      <c r="D5" s="68" t="s">
        <v>457</v>
      </c>
      <c r="E5" s="67">
        <v>2015</v>
      </c>
      <c r="F5" s="68">
        <v>2016</v>
      </c>
      <c r="G5" s="69" t="s">
        <v>458</v>
      </c>
    </row>
    <row r="6" spans="1:7" ht="10.5" customHeight="1">
      <c r="A6" s="70">
        <v>1</v>
      </c>
      <c r="B6" s="71">
        <v>2</v>
      </c>
      <c r="C6" s="70">
        <v>3</v>
      </c>
      <c r="D6" s="71">
        <v>4</v>
      </c>
      <c r="E6" s="70">
        <v>5</v>
      </c>
      <c r="F6" s="71">
        <v>6</v>
      </c>
      <c r="G6" s="70">
        <v>7</v>
      </c>
    </row>
    <row r="7" spans="1:7" ht="12.75">
      <c r="A7" s="25"/>
      <c r="B7" s="20"/>
      <c r="C7" s="20"/>
      <c r="D7" s="20"/>
      <c r="E7" s="20"/>
      <c r="F7" s="20"/>
      <c r="G7" s="20"/>
    </row>
    <row r="8" spans="1:7" ht="12.75">
      <c r="A8" s="39" t="s">
        <v>81</v>
      </c>
      <c r="B8" s="40" t="s">
        <v>82</v>
      </c>
      <c r="C8" s="41">
        <f>SUM(C9+C16+C23+C26)</f>
        <v>7111000</v>
      </c>
      <c r="D8" s="41">
        <f>SUM(D9+D16+D23+D26)</f>
        <v>5338749.44</v>
      </c>
      <c r="E8" s="41">
        <f>SUM(E9+E16+E23+E26)</f>
        <v>7398000</v>
      </c>
      <c r="F8" s="41">
        <f>SUM(F9+F16+F23+F26)</f>
        <v>7681000</v>
      </c>
      <c r="G8" s="41">
        <f>SUM(F8/C8*100)</f>
        <v>108.0157502460976</v>
      </c>
    </row>
    <row r="9" spans="1:7" ht="12.75">
      <c r="A9" s="42">
        <v>710000</v>
      </c>
      <c r="B9" s="43" t="s">
        <v>83</v>
      </c>
      <c r="C9" s="44">
        <f>SUM(C10:C14)</f>
        <v>5241700</v>
      </c>
      <c r="D9" s="44">
        <f>SUM(D10:D14)</f>
        <v>4130867.27</v>
      </c>
      <c r="E9" s="44">
        <f>SUM(E10:E14)</f>
        <v>5584400</v>
      </c>
      <c r="F9" s="44">
        <f>SUM(F10:F14)</f>
        <v>5728200</v>
      </c>
      <c r="G9" s="44">
        <f aca="true" t="shared" si="0" ref="G9:G62">SUM(F9/C9*100)</f>
        <v>109.2813400232749</v>
      </c>
    </row>
    <row r="10" spans="1:7" ht="12.75">
      <c r="A10" s="45">
        <v>713000</v>
      </c>
      <c r="B10" s="20" t="s">
        <v>21</v>
      </c>
      <c r="C10" s="46">
        <f>SUM('2-Prihodi i primici'!C14)</f>
        <v>705700</v>
      </c>
      <c r="D10" s="46">
        <f>SUM('2-Prihodi i primici'!D14)</f>
        <v>518796.31000000006</v>
      </c>
      <c r="E10" s="46">
        <f>SUM('2-Prihodi i primici'!E14)</f>
        <v>707200</v>
      </c>
      <c r="F10" s="46">
        <f>SUM('2-Prihodi i primici'!F14)</f>
        <v>707200</v>
      </c>
      <c r="G10" s="46">
        <f t="shared" si="0"/>
        <v>100.21255491001841</v>
      </c>
    </row>
    <row r="11" spans="1:7" ht="12.75">
      <c r="A11" s="45">
        <v>714000</v>
      </c>
      <c r="B11" s="20" t="s">
        <v>18</v>
      </c>
      <c r="C11" s="46">
        <f>SUM('2-Prihodi i primici'!C20)</f>
        <v>132400</v>
      </c>
      <c r="D11" s="46">
        <f>SUM('2-Prihodi i primici'!D20)</f>
        <v>81395.05</v>
      </c>
      <c r="E11" s="46">
        <f>SUM('2-Prihodi i primici'!E20)</f>
        <v>110600</v>
      </c>
      <c r="F11" s="46">
        <f>SUM('2-Prihodi i primici'!F20)</f>
        <v>310600</v>
      </c>
      <c r="G11" s="46">
        <f t="shared" si="0"/>
        <v>234.59214501510576</v>
      </c>
    </row>
    <row r="12" spans="1:7" ht="12.75">
      <c r="A12" s="45">
        <v>715000</v>
      </c>
      <c r="B12" s="20" t="s">
        <v>73</v>
      </c>
      <c r="C12" s="46">
        <f>SUM('2-Prihodi i primici'!C26)</f>
        <v>3100</v>
      </c>
      <c r="D12" s="46">
        <f>SUM('2-Prihodi i primici'!D26)</f>
        <v>34920.950000000004</v>
      </c>
      <c r="E12" s="46">
        <f>SUM('2-Prihodi i primici'!E26)</f>
        <v>36100</v>
      </c>
      <c r="F12" s="46">
        <f>SUM('2-Prihodi i primici'!F26)</f>
        <v>1100</v>
      </c>
      <c r="G12" s="46">
        <f t="shared" si="0"/>
        <v>35.483870967741936</v>
      </c>
    </row>
    <row r="13" spans="1:7" ht="12.75">
      <c r="A13" s="45">
        <v>717000</v>
      </c>
      <c r="B13" s="20" t="s">
        <v>64</v>
      </c>
      <c r="C13" s="46">
        <f>SUM('2-Prihodi i primici'!C31)</f>
        <v>4400000</v>
      </c>
      <c r="D13" s="46">
        <f>SUM('2-Prihodi i primici'!D31)</f>
        <v>3495754.96</v>
      </c>
      <c r="E13" s="46">
        <f>SUM('2-Prihodi i primici'!E31)</f>
        <v>4730000</v>
      </c>
      <c r="F13" s="46">
        <f>SUM('2-Prihodi i primici'!F31)</f>
        <v>4708800</v>
      </c>
      <c r="G13" s="46">
        <f t="shared" si="0"/>
        <v>107.01818181818182</v>
      </c>
    </row>
    <row r="14" spans="1:7" ht="12.75">
      <c r="A14" s="45">
        <v>719000</v>
      </c>
      <c r="B14" s="20" t="s">
        <v>36</v>
      </c>
      <c r="C14" s="46">
        <f>SUM('2-Prihodi i primici'!C34)</f>
        <v>500</v>
      </c>
      <c r="D14" s="46">
        <f>SUM('2-Prihodi i primici'!D34)</f>
        <v>0</v>
      </c>
      <c r="E14" s="46">
        <f>SUM('2-Prihodi i primici'!E34)</f>
        <v>500</v>
      </c>
      <c r="F14" s="46">
        <f>SUM('2-Prihodi i primici'!F34)</f>
        <v>500</v>
      </c>
      <c r="G14" s="46">
        <f t="shared" si="0"/>
        <v>100</v>
      </c>
    </row>
    <row r="15" spans="1:7" ht="12.75">
      <c r="A15" s="45"/>
      <c r="B15" s="20"/>
      <c r="C15" s="46"/>
      <c r="D15" s="46"/>
      <c r="E15" s="46"/>
      <c r="F15" s="46"/>
      <c r="G15" s="28"/>
    </row>
    <row r="16" spans="1:7" ht="12.75">
      <c r="A16" s="42">
        <v>720000</v>
      </c>
      <c r="B16" s="43" t="s">
        <v>84</v>
      </c>
      <c r="C16" s="44">
        <f>SUM(C17:C21)</f>
        <v>1526000</v>
      </c>
      <c r="D16" s="44">
        <f>SUM(D17:D21)</f>
        <v>922067.88</v>
      </c>
      <c r="E16" s="44">
        <f>SUM(E17:E21)</f>
        <v>1433859</v>
      </c>
      <c r="F16" s="44">
        <f>SUM(F17:F21)</f>
        <v>1592800</v>
      </c>
      <c r="G16" s="44">
        <f t="shared" si="0"/>
        <v>104.37745740498035</v>
      </c>
    </row>
    <row r="17" spans="1:7" ht="12.75">
      <c r="A17" s="45">
        <v>721000</v>
      </c>
      <c r="B17" s="20" t="s">
        <v>74</v>
      </c>
      <c r="C17" s="46"/>
      <c r="D17" s="46"/>
      <c r="E17" s="46"/>
      <c r="F17" s="46"/>
      <c r="G17" s="28"/>
    </row>
    <row r="18" spans="1:7" ht="12.75">
      <c r="A18" s="45"/>
      <c r="B18" s="20" t="s">
        <v>75</v>
      </c>
      <c r="C18" s="46">
        <f>SUM('2-Prihodi i primici'!C41)</f>
        <v>127200</v>
      </c>
      <c r="D18" s="46">
        <f>SUM('2-Prihodi i primici'!D41)</f>
        <v>16885.679999999997</v>
      </c>
      <c r="E18" s="46">
        <f>SUM('2-Prihodi i primici'!E41)</f>
        <v>87200</v>
      </c>
      <c r="F18" s="46">
        <f>SUM('2-Prihodi i primici'!F41)</f>
        <v>147200</v>
      </c>
      <c r="G18" s="28">
        <f t="shared" si="0"/>
        <v>115.72327044025157</v>
      </c>
    </row>
    <row r="19" spans="1:7" ht="12.75">
      <c r="A19" s="45">
        <v>722000</v>
      </c>
      <c r="B19" s="20" t="s">
        <v>85</v>
      </c>
      <c r="C19" s="46">
        <f>SUM('2-Prihodi i primici'!C48)</f>
        <v>1378800</v>
      </c>
      <c r="D19" s="46">
        <f>SUM('2-Prihodi i primici'!D48)</f>
        <v>892577.2799999999</v>
      </c>
      <c r="E19" s="46">
        <f>SUM('2-Prihodi i primici'!E48)</f>
        <v>1317959</v>
      </c>
      <c r="F19" s="46">
        <f>SUM('2-Prihodi i primici'!F48)</f>
        <v>1395300</v>
      </c>
      <c r="G19" s="46">
        <f t="shared" si="0"/>
        <v>101.19669277632724</v>
      </c>
    </row>
    <row r="20" spans="1:7" ht="12.75">
      <c r="A20" s="45">
        <v>723000</v>
      </c>
      <c r="B20" s="20" t="s">
        <v>15</v>
      </c>
      <c r="C20" s="46">
        <f>SUM('2-Prihodi i primici'!C91)</f>
        <v>500</v>
      </c>
      <c r="D20" s="46">
        <f>SUM('2-Prihodi i primici'!D91)</f>
        <v>750</v>
      </c>
      <c r="E20" s="46">
        <f>SUM('2-Prihodi i primici'!E91)</f>
        <v>1000</v>
      </c>
      <c r="F20" s="46">
        <f>SUM('2-Prihodi i primici'!F91)</f>
        <v>1500</v>
      </c>
      <c r="G20" s="46">
        <f t="shared" si="0"/>
        <v>300</v>
      </c>
    </row>
    <row r="21" spans="1:7" ht="12.75">
      <c r="A21" s="45">
        <v>729000</v>
      </c>
      <c r="B21" s="20" t="s">
        <v>16</v>
      </c>
      <c r="C21" s="46">
        <f>SUM('2-Prihodi i primici'!C94)</f>
        <v>19500</v>
      </c>
      <c r="D21" s="46">
        <f>SUM('2-Prihodi i primici'!D94)</f>
        <v>11854.92</v>
      </c>
      <c r="E21" s="46">
        <f>SUM('2-Prihodi i primici'!E94)</f>
        <v>27700</v>
      </c>
      <c r="F21" s="46">
        <f>SUM('2-Prihodi i primici'!F94)</f>
        <v>48800</v>
      </c>
      <c r="G21" s="46">
        <f t="shared" si="0"/>
        <v>250.25641025641025</v>
      </c>
    </row>
    <row r="22" spans="1:7" ht="12.75">
      <c r="A22" s="45"/>
      <c r="B22" s="20"/>
      <c r="C22" s="46"/>
      <c r="D22" s="46"/>
      <c r="E22" s="46"/>
      <c r="F22" s="46"/>
      <c r="G22" s="28"/>
    </row>
    <row r="23" spans="1:7" ht="12.75">
      <c r="A23" s="42">
        <v>730000</v>
      </c>
      <c r="B23" s="43" t="s">
        <v>86</v>
      </c>
      <c r="C23" s="44">
        <f>SUM(C24)</f>
        <v>15000</v>
      </c>
      <c r="D23" s="44">
        <f>SUM(D24)</f>
        <v>0</v>
      </c>
      <c r="E23" s="44">
        <f>SUM(E24)</f>
        <v>0</v>
      </c>
      <c r="F23" s="44">
        <f>SUM(F24)</f>
        <v>0</v>
      </c>
      <c r="G23" s="44">
        <f t="shared" si="0"/>
        <v>0</v>
      </c>
    </row>
    <row r="24" spans="1:7" ht="12.75">
      <c r="A24" s="45">
        <v>731000</v>
      </c>
      <c r="B24" s="20" t="s">
        <v>87</v>
      </c>
      <c r="C24" s="46">
        <f>SUM('2-Prihodi i primici'!C100)</f>
        <v>15000</v>
      </c>
      <c r="D24" s="46">
        <f>SUM('2-Prihodi i primici'!D100)</f>
        <v>0</v>
      </c>
      <c r="E24" s="46">
        <f>SUM('2-Prihodi i primici'!E100)</f>
        <v>0</v>
      </c>
      <c r="F24" s="46">
        <f>SUM('2-Prihodi i primici'!F100)</f>
        <v>0</v>
      </c>
      <c r="G24" s="46">
        <f t="shared" si="0"/>
        <v>0</v>
      </c>
    </row>
    <row r="25" spans="1:7" ht="12.75">
      <c r="A25" s="45"/>
      <c r="B25" s="20"/>
      <c r="C25" s="46"/>
      <c r="D25" s="46"/>
      <c r="E25" s="46"/>
      <c r="F25" s="46"/>
      <c r="G25" s="28"/>
    </row>
    <row r="26" spans="1:7" ht="12.75">
      <c r="A26" s="42">
        <v>780000</v>
      </c>
      <c r="B26" s="43" t="s">
        <v>88</v>
      </c>
      <c r="C26" s="44">
        <f>SUM(C27)</f>
        <v>328300</v>
      </c>
      <c r="D26" s="44">
        <f>SUM(D27)</f>
        <v>285814.29000000004</v>
      </c>
      <c r="E26" s="44">
        <f>SUM(E27)</f>
        <v>379741</v>
      </c>
      <c r="F26" s="44">
        <f>SUM(F27)</f>
        <v>360000</v>
      </c>
      <c r="G26" s="44">
        <f t="shared" si="0"/>
        <v>109.65580261955527</v>
      </c>
    </row>
    <row r="27" spans="1:7" ht="12.75">
      <c r="A27" s="45">
        <v>781000</v>
      </c>
      <c r="B27" s="20" t="s">
        <v>78</v>
      </c>
      <c r="C27" s="46">
        <f>SUM('2-Prihodi i primici'!C103)</f>
        <v>328300</v>
      </c>
      <c r="D27" s="46">
        <f>SUM('2-Prihodi i primici'!D103)</f>
        <v>285814.29000000004</v>
      </c>
      <c r="E27" s="46">
        <f>SUM('2-Prihodi i primici'!E103)</f>
        <v>379741</v>
      </c>
      <c r="F27" s="46">
        <f>SUM('2-Prihodi i primici'!F103)</f>
        <v>360000</v>
      </c>
      <c r="G27" s="46">
        <f t="shared" si="0"/>
        <v>109.65580261955527</v>
      </c>
    </row>
    <row r="28" spans="1:7" ht="12.75">
      <c r="A28" s="25"/>
      <c r="B28" s="20"/>
      <c r="C28" s="46"/>
      <c r="D28" s="46"/>
      <c r="E28" s="46"/>
      <c r="F28" s="46"/>
      <c r="G28" s="28"/>
    </row>
    <row r="29" spans="1:7" ht="12.75">
      <c r="A29" s="39" t="s">
        <v>89</v>
      </c>
      <c r="B29" s="40" t="s">
        <v>504</v>
      </c>
      <c r="C29" s="41">
        <f>SUM(C31+C39)</f>
        <v>5971918.84</v>
      </c>
      <c r="D29" s="41">
        <f>SUM(D31+D39)</f>
        <v>4019553.34</v>
      </c>
      <c r="E29" s="41">
        <f>SUM(E31+E39)</f>
        <v>6014772.15</v>
      </c>
      <c r="F29" s="41">
        <f>SUM(F31+F39)</f>
        <v>6547330</v>
      </c>
      <c r="G29" s="41">
        <f t="shared" si="0"/>
        <v>109.6352809777971</v>
      </c>
    </row>
    <row r="30" spans="1:7" ht="12.75">
      <c r="A30" s="47"/>
      <c r="B30" s="31"/>
      <c r="C30" s="28"/>
      <c r="D30" s="28"/>
      <c r="E30" s="28"/>
      <c r="F30" s="28"/>
      <c r="G30" s="28"/>
    </row>
    <row r="31" spans="1:7" ht="12.75">
      <c r="A31" s="42">
        <v>410000</v>
      </c>
      <c r="B31" s="43" t="s">
        <v>90</v>
      </c>
      <c r="C31" s="44">
        <f>SUM(C32:C37)</f>
        <v>5968118.84</v>
      </c>
      <c r="D31" s="44">
        <f>SUM(D32:D37)</f>
        <v>4019553.34</v>
      </c>
      <c r="E31" s="44">
        <f>SUM(E32:E37)</f>
        <v>6014772.15</v>
      </c>
      <c r="F31" s="44">
        <f>SUM(F32:F37)</f>
        <v>6487330</v>
      </c>
      <c r="G31" s="44">
        <f t="shared" si="0"/>
        <v>108.69974566391174</v>
      </c>
    </row>
    <row r="32" spans="1:7" ht="12.75">
      <c r="A32" s="45">
        <v>411000</v>
      </c>
      <c r="B32" s="20" t="s">
        <v>91</v>
      </c>
      <c r="C32" s="46">
        <f>SUM('3-rashodi i izdaci'!C12)</f>
        <v>2265600</v>
      </c>
      <c r="D32" s="46">
        <f>SUM('3-rashodi i izdaci'!D12)</f>
        <v>1635258.22</v>
      </c>
      <c r="E32" s="46">
        <f>SUM('3-rashodi i izdaci'!E12)</f>
        <v>2251659</v>
      </c>
      <c r="F32" s="46">
        <f>SUM('3-rashodi i izdaci'!F12)</f>
        <v>2454700</v>
      </c>
      <c r="G32" s="46">
        <f t="shared" si="0"/>
        <v>108.34657485875707</v>
      </c>
    </row>
    <row r="33" spans="1:7" ht="12.75">
      <c r="A33" s="45">
        <v>412000</v>
      </c>
      <c r="B33" s="20" t="s">
        <v>92</v>
      </c>
      <c r="C33" s="46">
        <f>SUM('3-rashodi i izdaci'!C16)</f>
        <v>1552968.8399999999</v>
      </c>
      <c r="D33" s="46">
        <f>SUM('3-rashodi i izdaci'!D16)</f>
        <v>1003121.9299999999</v>
      </c>
      <c r="E33" s="46">
        <f>SUM('3-rashodi i izdaci'!E16)</f>
        <v>1637213.15</v>
      </c>
      <c r="F33" s="46">
        <f>SUM('3-rashodi i izdaci'!F16)</f>
        <v>1871430</v>
      </c>
      <c r="G33" s="46">
        <f t="shared" si="0"/>
        <v>120.5066033391887</v>
      </c>
    </row>
    <row r="34" spans="1:7" ht="12.75">
      <c r="A34" s="45">
        <v>413000</v>
      </c>
      <c r="B34" s="20" t="s">
        <v>93</v>
      </c>
      <c r="C34" s="46">
        <f>SUM('3-rashodi i izdaci'!C27)</f>
        <v>222550</v>
      </c>
      <c r="D34" s="46">
        <f>SUM('3-rashodi i izdaci'!D27)</f>
        <v>110988.62</v>
      </c>
      <c r="E34" s="46">
        <f>SUM('3-rashodi i izdaci'!E27)</f>
        <v>216250</v>
      </c>
      <c r="F34" s="46">
        <f>SUM('3-rashodi i izdaci'!F27)</f>
        <v>196800</v>
      </c>
      <c r="G34" s="46">
        <f t="shared" si="0"/>
        <v>88.42956638957537</v>
      </c>
    </row>
    <row r="35" spans="1:7" ht="12.75">
      <c r="A35" s="45">
        <v>414000</v>
      </c>
      <c r="B35" s="20" t="s">
        <v>468</v>
      </c>
      <c r="C35" s="46">
        <f>SUM('3-rashodi i izdaci'!C33)</f>
        <v>0</v>
      </c>
      <c r="D35" s="46">
        <f>SUM('3-rashodi i izdaci'!D33)</f>
        <v>0</v>
      </c>
      <c r="E35" s="46">
        <f>SUM('3-rashodi i izdaci'!E33)</f>
        <v>17750</v>
      </c>
      <c r="F35" s="46">
        <f>SUM('3-rashodi i izdaci'!F33)</f>
        <v>38200</v>
      </c>
      <c r="G35" s="46">
        <v>0</v>
      </c>
    </row>
    <row r="36" spans="1:7" ht="12.75">
      <c r="A36" s="45">
        <v>415000</v>
      </c>
      <c r="B36" s="20" t="s">
        <v>94</v>
      </c>
      <c r="C36" s="46">
        <f>SUM('3-rashodi i izdaci'!C36)</f>
        <v>813800</v>
      </c>
      <c r="D36" s="46">
        <f>SUM('3-rashodi i izdaci'!D36)</f>
        <v>578490.95</v>
      </c>
      <c r="E36" s="46">
        <f>SUM('3-rashodi i izdaci'!E36)</f>
        <v>848320</v>
      </c>
      <c r="F36" s="46">
        <f>SUM('3-rashodi i izdaci'!F36)</f>
        <v>860200</v>
      </c>
      <c r="G36" s="46">
        <f t="shared" si="0"/>
        <v>105.70164659621528</v>
      </c>
    </row>
    <row r="37" spans="1:7" ht="12.75">
      <c r="A37" s="45">
        <v>416000</v>
      </c>
      <c r="B37" s="20" t="s">
        <v>95</v>
      </c>
      <c r="C37" s="46">
        <f>SUM('3-rashodi i izdaci'!C39)</f>
        <v>1113200</v>
      </c>
      <c r="D37" s="46">
        <f>SUM('3-rashodi i izdaci'!D39)</f>
        <v>691693.62</v>
      </c>
      <c r="E37" s="46">
        <f>SUM('3-rashodi i izdaci'!E39)</f>
        <v>1043580</v>
      </c>
      <c r="F37" s="46">
        <f>SUM('3-rashodi i izdaci'!F39)</f>
        <v>1066000</v>
      </c>
      <c r="G37" s="46">
        <f t="shared" si="0"/>
        <v>95.7599712540424</v>
      </c>
    </row>
    <row r="38" spans="1:7" ht="12.75">
      <c r="A38" s="45"/>
      <c r="B38" s="20"/>
      <c r="C38" s="46"/>
      <c r="D38" s="46"/>
      <c r="E38" s="46"/>
      <c r="F38" s="46"/>
      <c r="G38" s="28"/>
    </row>
    <row r="39" spans="1:7" ht="12.75">
      <c r="A39" s="42" t="s">
        <v>96</v>
      </c>
      <c r="B39" s="43" t="s">
        <v>503</v>
      </c>
      <c r="C39" s="44">
        <f>SUM('3-rashodi i izdaci'!C45)</f>
        <v>3800</v>
      </c>
      <c r="D39" s="44">
        <f>SUM('3-rashodi i izdaci'!D45)</f>
        <v>0</v>
      </c>
      <c r="E39" s="44">
        <f>SUM('3-rashodi i izdaci'!E45)</f>
        <v>0</v>
      </c>
      <c r="F39" s="44">
        <f>SUM('3-rashodi i izdaci'!F45)</f>
        <v>60000</v>
      </c>
      <c r="G39" s="44">
        <f t="shared" si="0"/>
        <v>1578.9473684210525</v>
      </c>
    </row>
    <row r="40" spans="1:7" ht="12.75">
      <c r="A40" s="27"/>
      <c r="B40" s="31"/>
      <c r="C40" s="28"/>
      <c r="D40" s="28"/>
      <c r="E40" s="28"/>
      <c r="F40" s="28"/>
      <c r="G40" s="28"/>
    </row>
    <row r="41" spans="1:7" ht="12.75">
      <c r="A41" s="48" t="s">
        <v>97</v>
      </c>
      <c r="B41" s="49" t="s">
        <v>98</v>
      </c>
      <c r="C41" s="50">
        <f>SUM(C8-C29)</f>
        <v>1139081.1600000001</v>
      </c>
      <c r="D41" s="50">
        <f>SUM(D8-D29)</f>
        <v>1319196.1000000006</v>
      </c>
      <c r="E41" s="50">
        <f>SUM(E8-E29)</f>
        <v>1383227.8499999996</v>
      </c>
      <c r="F41" s="50">
        <f>SUM(F8-F29)</f>
        <v>1133670</v>
      </c>
      <c r="G41" s="50">
        <f t="shared" si="0"/>
        <v>99.52495395499298</v>
      </c>
    </row>
    <row r="42" spans="1:7" ht="12.75">
      <c r="A42" s="27"/>
      <c r="B42" s="31"/>
      <c r="C42" s="28"/>
      <c r="D42" s="28"/>
      <c r="E42" s="28"/>
      <c r="F42" s="28"/>
      <c r="G42" s="28"/>
    </row>
    <row r="43" spans="1:7" ht="12.75">
      <c r="A43" s="39" t="s">
        <v>99</v>
      </c>
      <c r="B43" s="40" t="s">
        <v>100</v>
      </c>
      <c r="C43" s="41">
        <f>SUM(C45-C46)</f>
        <v>-535800</v>
      </c>
      <c r="D43" s="41">
        <f>SUM(D45-D46)</f>
        <v>-412174.80000000005</v>
      </c>
      <c r="E43" s="41">
        <f>SUM(E45-E46)</f>
        <v>-675690</v>
      </c>
      <c r="F43" s="41">
        <f>SUM(F45-F46)</f>
        <v>-513870</v>
      </c>
      <c r="G43" s="41">
        <f t="shared" si="0"/>
        <v>95.90705487122061</v>
      </c>
    </row>
    <row r="44" spans="1:7" ht="12.75">
      <c r="A44" s="47"/>
      <c r="B44" s="31"/>
      <c r="C44" s="28"/>
      <c r="D44" s="28"/>
      <c r="E44" s="28"/>
      <c r="F44" s="28"/>
      <c r="G44" s="28"/>
    </row>
    <row r="45" spans="1:7" ht="12.75">
      <c r="A45" s="45">
        <v>810000</v>
      </c>
      <c r="B45" s="20" t="s">
        <v>101</v>
      </c>
      <c r="C45" s="46">
        <f>SUM('2-Prihodi i primici'!C110)</f>
        <v>477000</v>
      </c>
      <c r="D45" s="46">
        <f>SUM('2-Prihodi i primici'!D110)</f>
        <v>98466.11</v>
      </c>
      <c r="E45" s="46">
        <f>SUM('2-Prihodi i primici'!E110)</f>
        <v>287000</v>
      </c>
      <c r="F45" s="46">
        <f>SUM('2-Prihodi i primici'!F110)</f>
        <v>267000</v>
      </c>
      <c r="G45" s="46">
        <f t="shared" si="0"/>
        <v>55.9748427672956</v>
      </c>
    </row>
    <row r="46" spans="1:7" ht="12.75">
      <c r="A46" s="45">
        <v>510000</v>
      </c>
      <c r="B46" s="20" t="s">
        <v>102</v>
      </c>
      <c r="C46" s="46">
        <f>SUM('3-rashodi i izdaci'!C51)</f>
        <v>1012800</v>
      </c>
      <c r="D46" s="46">
        <f>SUM('3-rashodi i izdaci'!D51)</f>
        <v>510640.91000000003</v>
      </c>
      <c r="E46" s="46">
        <f>SUM('3-rashodi i izdaci'!E51)</f>
        <v>962690</v>
      </c>
      <c r="F46" s="46">
        <f>SUM('3-rashodi i izdaci'!F51)</f>
        <v>780870</v>
      </c>
      <c r="G46" s="46">
        <f t="shared" si="0"/>
        <v>77.10011848341233</v>
      </c>
    </row>
    <row r="47" spans="1:7" ht="12.75">
      <c r="A47" s="25"/>
      <c r="B47" s="20"/>
      <c r="C47" s="20"/>
      <c r="D47" s="20"/>
      <c r="E47" s="20"/>
      <c r="F47" s="20"/>
      <c r="G47" s="28"/>
    </row>
    <row r="48" spans="1:7" ht="12.75">
      <c r="A48" s="48" t="s">
        <v>103</v>
      </c>
      <c r="B48" s="51" t="s">
        <v>104</v>
      </c>
      <c r="C48" s="50">
        <f>SUM(C41+C43)</f>
        <v>603281.1600000001</v>
      </c>
      <c r="D48" s="50">
        <f>SUM(D41+D43)</f>
        <v>907021.3000000005</v>
      </c>
      <c r="E48" s="50">
        <f>SUM(E41+E43)</f>
        <v>707537.8499999996</v>
      </c>
      <c r="F48" s="50">
        <f>SUM(F41+F43)</f>
        <v>619800</v>
      </c>
      <c r="G48" s="50">
        <f t="shared" si="0"/>
        <v>102.73816606505662</v>
      </c>
    </row>
    <row r="49" spans="1:7" ht="12.75">
      <c r="A49" s="25"/>
      <c r="B49" s="20"/>
      <c r="C49" s="46"/>
      <c r="D49" s="46"/>
      <c r="E49" s="46"/>
      <c r="F49" s="46"/>
      <c r="G49" s="28"/>
    </row>
    <row r="50" spans="1:7" ht="12.75">
      <c r="A50" s="48" t="s">
        <v>105</v>
      </c>
      <c r="B50" s="49" t="s">
        <v>397</v>
      </c>
      <c r="C50" s="50">
        <f>SUM(C52+C56+C60)</f>
        <v>-603281.16</v>
      </c>
      <c r="D50" s="50">
        <f>SUM(D52+D56+D60)</f>
        <v>-307609.25999999995</v>
      </c>
      <c r="E50" s="50">
        <f>SUM(E52+E56+E60)</f>
        <v>-707537.85</v>
      </c>
      <c r="F50" s="50">
        <f>SUM(F52+F56+F60)</f>
        <v>-619800</v>
      </c>
      <c r="G50" s="50">
        <f t="shared" si="0"/>
        <v>102.73816606505663</v>
      </c>
    </row>
    <row r="51" spans="1:7" ht="12.75">
      <c r="A51" s="25"/>
      <c r="B51" s="20"/>
      <c r="C51" s="46"/>
      <c r="D51" s="20"/>
      <c r="E51" s="20"/>
      <c r="F51" s="20"/>
      <c r="G51" s="28"/>
    </row>
    <row r="52" spans="1:7" ht="12.75">
      <c r="A52" s="52" t="s">
        <v>106</v>
      </c>
      <c r="B52" s="43" t="s">
        <v>107</v>
      </c>
      <c r="C52" s="44">
        <f>SUM(C53-C54)</f>
        <v>2000</v>
      </c>
      <c r="D52" s="44">
        <f>SUM(D53-D54)</f>
        <v>834.03</v>
      </c>
      <c r="E52" s="44">
        <f>SUM(E53-E54)</f>
        <v>2000</v>
      </c>
      <c r="F52" s="44">
        <f>SUM(F53-F54)</f>
        <v>2000</v>
      </c>
      <c r="G52" s="44">
        <f t="shared" si="0"/>
        <v>100</v>
      </c>
    </row>
    <row r="53" spans="1:7" ht="12.75">
      <c r="A53" s="45">
        <v>910000</v>
      </c>
      <c r="B53" s="20" t="s">
        <v>108</v>
      </c>
      <c r="C53" s="46">
        <f>SUM('4-finansiranje'!C14)</f>
        <v>2000</v>
      </c>
      <c r="D53" s="46">
        <f>SUM('4-finansiranje'!D14)</f>
        <v>834.03</v>
      </c>
      <c r="E53" s="46">
        <f>SUM('4-finansiranje'!E14)</f>
        <v>2000</v>
      </c>
      <c r="F53" s="46">
        <f>SUM('4-finansiranje'!F14)</f>
        <v>2000</v>
      </c>
      <c r="G53" s="46">
        <f t="shared" si="0"/>
        <v>100</v>
      </c>
    </row>
    <row r="54" spans="1:7" ht="12.75">
      <c r="A54" s="45">
        <v>610000</v>
      </c>
      <c r="B54" s="20" t="s">
        <v>109</v>
      </c>
      <c r="C54" s="46">
        <f>SUM('4-finansiranje'!C16)</f>
        <v>0</v>
      </c>
      <c r="D54" s="46">
        <f>SUM('4-finansiranje'!D16)</f>
        <v>0</v>
      </c>
      <c r="E54" s="46">
        <f>SUM('4-finansiranje'!E16)</f>
        <v>0</v>
      </c>
      <c r="F54" s="46">
        <f>SUM('4-finansiranje'!F16)</f>
        <v>0</v>
      </c>
      <c r="G54" s="46"/>
    </row>
    <row r="55" spans="1:7" ht="12.75">
      <c r="A55" s="25"/>
      <c r="B55" s="20"/>
      <c r="C55" s="46"/>
      <c r="D55" s="46"/>
      <c r="E55" s="46"/>
      <c r="F55" s="46"/>
      <c r="G55" s="28"/>
    </row>
    <row r="56" spans="1:7" ht="12.75">
      <c r="A56" s="52" t="s">
        <v>110</v>
      </c>
      <c r="B56" s="43" t="s">
        <v>111</v>
      </c>
      <c r="C56" s="44">
        <f>SUM(C57-C58)</f>
        <v>-605281.16</v>
      </c>
      <c r="D56" s="44">
        <f>SUM(D57-D58)</f>
        <v>-308443.29</v>
      </c>
      <c r="E56" s="44">
        <f>SUM(E57-E58)</f>
        <v>-709537.85</v>
      </c>
      <c r="F56" s="44">
        <f>SUM(F57-F58)</f>
        <v>-621800</v>
      </c>
      <c r="G56" s="44">
        <f t="shared" si="0"/>
        <v>102.72911848107084</v>
      </c>
    </row>
    <row r="57" spans="1:7" ht="12.75">
      <c r="A57" s="45">
        <v>920000</v>
      </c>
      <c r="B57" s="20" t="s">
        <v>112</v>
      </c>
      <c r="C57" s="46">
        <f>SUM('4-finansiranje'!C22)</f>
        <v>0</v>
      </c>
      <c r="D57" s="46">
        <f>SUM('4-finansiranje'!D22)</f>
        <v>0</v>
      </c>
      <c r="E57" s="46">
        <f>SUM('4-finansiranje'!E22)</f>
        <v>0</v>
      </c>
      <c r="F57" s="46">
        <f>SUM('4-finansiranje'!F22)</f>
        <v>0</v>
      </c>
      <c r="G57" s="46"/>
    </row>
    <row r="58" spans="1:7" ht="12.75">
      <c r="A58" s="45">
        <v>620000</v>
      </c>
      <c r="B58" s="20" t="s">
        <v>113</v>
      </c>
      <c r="C58" s="46">
        <f>SUM('4-finansiranje'!C27)</f>
        <v>605281.16</v>
      </c>
      <c r="D58" s="46">
        <f>SUM('4-finansiranje'!D27)</f>
        <v>308443.29</v>
      </c>
      <c r="E58" s="46">
        <f>SUM('4-finansiranje'!E27)</f>
        <v>709537.85</v>
      </c>
      <c r="F58" s="46">
        <f>SUM('4-finansiranje'!F27)</f>
        <v>621800</v>
      </c>
      <c r="G58" s="46">
        <f t="shared" si="0"/>
        <v>102.72911848107084</v>
      </c>
    </row>
    <row r="59" spans="1:7" ht="12.75">
      <c r="A59" s="45"/>
      <c r="B59" s="20"/>
      <c r="C59" s="46"/>
      <c r="D59" s="46"/>
      <c r="E59" s="46"/>
      <c r="F59" s="46"/>
      <c r="G59" s="28"/>
    </row>
    <row r="60" spans="1:7" ht="12.75">
      <c r="A60" s="52" t="s">
        <v>396</v>
      </c>
      <c r="B60" s="43" t="s">
        <v>398</v>
      </c>
      <c r="C60" s="44">
        <v>0</v>
      </c>
      <c r="D60" s="44">
        <v>0</v>
      </c>
      <c r="E60" s="44">
        <v>0</v>
      </c>
      <c r="F60" s="44">
        <v>0</v>
      </c>
      <c r="G60" s="44"/>
    </row>
    <row r="61" spans="1:7" ht="12.75">
      <c r="A61" s="47"/>
      <c r="B61" s="31"/>
      <c r="C61" s="28"/>
      <c r="D61" s="31"/>
      <c r="E61" s="31"/>
      <c r="F61" s="31"/>
      <c r="G61" s="28"/>
    </row>
    <row r="62" spans="1:7" ht="12.75">
      <c r="A62" s="48" t="s">
        <v>114</v>
      </c>
      <c r="B62" s="49" t="s">
        <v>115</v>
      </c>
      <c r="C62" s="50">
        <f>SUM(C48+C50)</f>
        <v>1.1641532182693481E-10</v>
      </c>
      <c r="D62" s="50">
        <f>SUM(D48+D50)</f>
        <v>599412.0400000005</v>
      </c>
      <c r="E62" s="50">
        <f>SUM(E48+E50)</f>
        <v>-3.4924596548080444E-10</v>
      </c>
      <c r="F62" s="50">
        <f>SUM(F48+F50)</f>
        <v>0</v>
      </c>
      <c r="G62" s="50">
        <f t="shared" si="0"/>
        <v>0</v>
      </c>
    </row>
    <row r="63" spans="1:7" ht="12.75">
      <c r="A63" s="3"/>
      <c r="B63" s="3"/>
      <c r="G63" s="2"/>
    </row>
    <row r="64" spans="1:7" ht="12.75">
      <c r="A64" s="3"/>
      <c r="G64" s="2"/>
    </row>
    <row r="65" spans="1:7" ht="12.75">
      <c r="A65" s="3"/>
      <c r="B65" s="31" t="s">
        <v>406</v>
      </c>
      <c r="C65" s="28">
        <f>SUM(C8+C45+C53+C57+C60)</f>
        <v>7590000</v>
      </c>
      <c r="D65" s="28">
        <f>SUM(D8+D45+D53+D57+D60)</f>
        <v>5438049.580000001</v>
      </c>
      <c r="E65" s="28">
        <f>SUM(E8+E45+E53+E57+E60)</f>
        <v>7687000</v>
      </c>
      <c r="F65" s="28">
        <f>SUM(F8+F45+F53+F57+F60)</f>
        <v>7950000</v>
      </c>
      <c r="G65" s="28">
        <f>SUM(F65/C65*100)</f>
        <v>104.74308300395256</v>
      </c>
    </row>
    <row r="66" spans="1:7" ht="12.75">
      <c r="A66" s="3"/>
      <c r="B66" s="31" t="s">
        <v>407</v>
      </c>
      <c r="C66" s="28">
        <f>SUM(C29+C46+C54+C58)</f>
        <v>7590000</v>
      </c>
      <c r="D66" s="28">
        <f>SUM(D29+D46+D54+D58)</f>
        <v>4838637.54</v>
      </c>
      <c r="E66" s="28">
        <f>SUM(E29+E46+E54+E58)</f>
        <v>7687000</v>
      </c>
      <c r="F66" s="28">
        <f>SUM(F29+F46+F54+F58)</f>
        <v>7950000</v>
      </c>
      <c r="G66" s="28">
        <f>SUM(F66/C66*100)</f>
        <v>104.74308300395256</v>
      </c>
    </row>
    <row r="67" spans="1:7" ht="12.75">
      <c r="A67" s="3"/>
      <c r="B67" s="3"/>
      <c r="C67" s="8"/>
      <c r="D67" s="8"/>
      <c r="E67" s="8"/>
      <c r="F67" s="8"/>
      <c r="G67" s="8"/>
    </row>
    <row r="68" spans="2:7" ht="12.75">
      <c r="B68" s="3"/>
      <c r="C68" s="8"/>
      <c r="D68" s="8"/>
      <c r="E68" s="8"/>
      <c r="F68" s="8"/>
      <c r="G68" s="8"/>
    </row>
    <row r="69" spans="3:6" ht="12.75">
      <c r="C69" s="8"/>
      <c r="D69" s="8"/>
      <c r="E69" s="8"/>
      <c r="F69" s="8"/>
    </row>
    <row r="70" ht="12.75">
      <c r="F70" s="8"/>
    </row>
    <row r="71" spans="3:6" ht="12.75">
      <c r="C71" s="4"/>
      <c r="D71" s="4"/>
      <c r="E71" s="4"/>
      <c r="F71" s="4"/>
    </row>
    <row r="72" spans="3:6" ht="12.75">
      <c r="C72" s="4"/>
      <c r="D72" s="4"/>
      <c r="E72" s="4"/>
      <c r="F72" s="4"/>
    </row>
    <row r="73" spans="3:6" ht="12.75">
      <c r="C73" s="8"/>
      <c r="D73" s="8"/>
      <c r="E73" s="8"/>
      <c r="F73" s="8"/>
    </row>
    <row r="74" spans="3:6" ht="12.75">
      <c r="C74" s="8"/>
      <c r="D74" s="8"/>
      <c r="E74" s="8"/>
      <c r="F74" s="8"/>
    </row>
    <row r="76" spans="3:6" ht="12.75">
      <c r="C76" s="8"/>
      <c r="D76" s="8"/>
      <c r="E76" s="8"/>
      <c r="F76" s="8"/>
    </row>
    <row r="77" spans="3:6" ht="12.75">
      <c r="C77" s="8"/>
      <c r="D77" s="8"/>
      <c r="E77" s="8"/>
      <c r="F77" s="8"/>
    </row>
    <row r="78" spans="3:6" ht="12.75">
      <c r="C78" s="6"/>
      <c r="D78" s="6"/>
      <c r="E78" s="6"/>
      <c r="F78" s="35"/>
    </row>
    <row r="79" spans="3:6" ht="12.75">
      <c r="C79" s="9"/>
      <c r="D79" s="9"/>
      <c r="E79" s="9"/>
      <c r="F79" s="9"/>
    </row>
    <row r="81" spans="3:6" ht="12.75">
      <c r="C81" s="8"/>
      <c r="D81" s="8"/>
      <c r="E81" s="8"/>
      <c r="F81" s="8"/>
    </row>
    <row r="82" spans="3:6" ht="12.75">
      <c r="C82" s="6"/>
      <c r="D82" s="6"/>
      <c r="E82" s="6"/>
      <c r="F82" s="6"/>
    </row>
    <row r="85" spans="3:6" ht="12.75">
      <c r="C85" s="8"/>
      <c r="D85" s="8"/>
      <c r="E85" s="8"/>
      <c r="F85" s="8"/>
    </row>
    <row r="86" spans="3:6" ht="12.75">
      <c r="C86" s="8"/>
      <c r="D86" s="8"/>
      <c r="E86" s="8"/>
      <c r="F86" s="8"/>
    </row>
    <row r="87" spans="3:6" ht="12.75">
      <c r="C87" s="8"/>
      <c r="D87" s="8"/>
      <c r="E87" s="8"/>
      <c r="F87" s="8"/>
    </row>
    <row r="88" spans="3:6" ht="12.75">
      <c r="C88" s="8"/>
      <c r="D88" s="8"/>
      <c r="E88" s="8"/>
      <c r="F88" s="8"/>
    </row>
    <row r="90" spans="3:6" ht="12.75">
      <c r="C90" s="8"/>
      <c r="D90" s="8"/>
      <c r="E90" s="8"/>
      <c r="F90" s="8"/>
    </row>
    <row r="91" spans="3:6" ht="12.75">
      <c r="C91" s="8"/>
      <c r="D91" s="8"/>
      <c r="E91" s="8"/>
      <c r="F91" s="8"/>
    </row>
  </sheetData>
  <printOptions/>
  <pageMargins left="0.75" right="0.25" top="0.5" bottom="0.5" header="0" footer="0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30"/>
  <sheetViews>
    <sheetView zoomScalePageLayoutView="0" workbookViewId="0" topLeftCell="A1">
      <selection activeCell="B32" sqref="B32"/>
    </sheetView>
  </sheetViews>
  <sheetFormatPr defaultColWidth="9.140625" defaultRowHeight="12.75"/>
  <cols>
    <col min="1" max="1" width="8.00390625" style="5" customWidth="1"/>
    <col min="2" max="2" width="59.00390625" style="5" customWidth="1"/>
    <col min="3" max="3" width="14.28125" style="5" customWidth="1"/>
    <col min="4" max="4" width="14.421875" style="5" customWidth="1"/>
    <col min="5" max="5" width="12.7109375" style="5" customWidth="1"/>
    <col min="6" max="6" width="14.140625" style="5" customWidth="1"/>
    <col min="7" max="7" width="9.28125" style="5" customWidth="1"/>
    <col min="8" max="16384" width="9.140625" style="5" customWidth="1"/>
  </cols>
  <sheetData>
    <row r="1" spans="1:7" ht="12.75">
      <c r="A1" s="6" t="s">
        <v>409</v>
      </c>
      <c r="C1" s="6"/>
      <c r="D1" s="9"/>
      <c r="E1" s="9"/>
      <c r="F1" s="9"/>
      <c r="G1" s="9"/>
    </row>
    <row r="2" spans="2:7" ht="12.75">
      <c r="B2" s="6" t="s">
        <v>463</v>
      </c>
      <c r="C2" s="6"/>
      <c r="D2" s="6"/>
      <c r="E2" s="6"/>
      <c r="G2" s="6"/>
    </row>
    <row r="3" spans="1:7" ht="13.5" thickBot="1">
      <c r="A3" s="11"/>
      <c r="B3" s="7"/>
      <c r="C3" s="7"/>
      <c r="D3" s="7"/>
      <c r="E3" s="7"/>
      <c r="F3" s="7"/>
      <c r="G3" s="7"/>
    </row>
    <row r="4" spans="1:7" ht="12.75">
      <c r="A4" s="63" t="s">
        <v>506</v>
      </c>
      <c r="B4" s="64"/>
      <c r="C4" s="65" t="s">
        <v>22</v>
      </c>
      <c r="D4" s="66" t="s">
        <v>70</v>
      </c>
      <c r="E4" s="65" t="s">
        <v>500</v>
      </c>
      <c r="F4" s="66" t="s">
        <v>22</v>
      </c>
      <c r="G4" s="65" t="s">
        <v>23</v>
      </c>
    </row>
    <row r="5" spans="1:7" ht="13.5" thickBot="1">
      <c r="A5" s="67" t="s">
        <v>35</v>
      </c>
      <c r="B5" s="68" t="s">
        <v>17</v>
      </c>
      <c r="C5" s="67">
        <v>2015</v>
      </c>
      <c r="D5" s="68" t="s">
        <v>457</v>
      </c>
      <c r="E5" s="67">
        <v>2015</v>
      </c>
      <c r="F5" s="68">
        <v>2016</v>
      </c>
      <c r="G5" s="69" t="s">
        <v>458</v>
      </c>
    </row>
    <row r="6" spans="1:7" ht="10.5" customHeight="1">
      <c r="A6" s="70">
        <v>1</v>
      </c>
      <c r="B6" s="71">
        <v>2</v>
      </c>
      <c r="C6" s="70">
        <v>3</v>
      </c>
      <c r="D6" s="71">
        <v>4</v>
      </c>
      <c r="E6" s="70">
        <v>5</v>
      </c>
      <c r="F6" s="71">
        <v>6</v>
      </c>
      <c r="G6" s="70">
        <v>7</v>
      </c>
    </row>
    <row r="7" spans="1:7" ht="12.75">
      <c r="A7" s="25"/>
      <c r="B7" s="46"/>
      <c r="C7" s="46"/>
      <c r="D7" s="20"/>
      <c r="E7" s="20"/>
      <c r="F7" s="20"/>
      <c r="G7" s="20"/>
    </row>
    <row r="8" spans="1:7" ht="12.75">
      <c r="A8" s="72" t="s">
        <v>71</v>
      </c>
      <c r="B8" s="73"/>
      <c r="C8" s="41">
        <f>SUM(C10+C100+C103)</f>
        <v>7111000</v>
      </c>
      <c r="D8" s="41">
        <f>SUM(D10+D100+D103)</f>
        <v>5338749.44</v>
      </c>
      <c r="E8" s="41">
        <f>SUM(E10+E100+E103)</f>
        <v>7398000</v>
      </c>
      <c r="F8" s="41">
        <f>SUM(F10+F100+F103)</f>
        <v>7681000</v>
      </c>
      <c r="G8" s="41">
        <f>SUM(F8/C8*100)</f>
        <v>108.0157502460976</v>
      </c>
    </row>
    <row r="9" spans="1:7" ht="12.75">
      <c r="A9" s="25"/>
      <c r="B9" s="20"/>
      <c r="C9" s="20"/>
      <c r="D9" s="20"/>
      <c r="E9" s="20"/>
      <c r="F9" s="20"/>
      <c r="G9" s="28"/>
    </row>
    <row r="10" spans="1:7" ht="12.75">
      <c r="A10" s="75"/>
      <c r="B10" s="76" t="s">
        <v>80</v>
      </c>
      <c r="C10" s="77">
        <f>SUM(C12+C38)</f>
        <v>6767700</v>
      </c>
      <c r="D10" s="77">
        <f>SUM(D12+D38)</f>
        <v>5052935.15</v>
      </c>
      <c r="E10" s="77">
        <f>SUM(E12+E38)</f>
        <v>7018259</v>
      </c>
      <c r="F10" s="77">
        <f>SUM(F12+F38)</f>
        <v>7321000</v>
      </c>
      <c r="G10" s="77">
        <f aca="true" t="shared" si="0" ref="G10:G70">SUM(F10/C10*100)</f>
        <v>108.17559880018321</v>
      </c>
    </row>
    <row r="11" spans="1:7" ht="12.75">
      <c r="A11" s="25"/>
      <c r="B11" s="20"/>
      <c r="C11" s="20"/>
      <c r="D11" s="20"/>
      <c r="E11" s="20"/>
      <c r="F11" s="20"/>
      <c r="G11" s="28"/>
    </row>
    <row r="12" spans="1:7" ht="12.75">
      <c r="A12" s="42">
        <v>71</v>
      </c>
      <c r="B12" s="43" t="s">
        <v>72</v>
      </c>
      <c r="C12" s="44">
        <f>SUM(C14+C20+C26+C31+C34)</f>
        <v>5241700</v>
      </c>
      <c r="D12" s="44">
        <f>SUM(D14+D20+D26+D31+D34)</f>
        <v>4130867.27</v>
      </c>
      <c r="E12" s="44">
        <f>SUM(E14+E20+E26+E31+E34)</f>
        <v>5584400</v>
      </c>
      <c r="F12" s="44">
        <f>SUM(F14+F20+F26+F31+F34)</f>
        <v>5728200</v>
      </c>
      <c r="G12" s="44">
        <f t="shared" si="0"/>
        <v>109.2813400232749</v>
      </c>
    </row>
    <row r="13" spans="1:7" ht="12.75">
      <c r="A13" s="25"/>
      <c r="B13" s="20"/>
      <c r="C13" s="20"/>
      <c r="D13" s="20"/>
      <c r="E13" s="20"/>
      <c r="F13" s="46"/>
      <c r="G13" s="28"/>
    </row>
    <row r="14" spans="1:7" ht="12.75">
      <c r="A14" s="79">
        <v>713</v>
      </c>
      <c r="B14" s="80" t="s">
        <v>21</v>
      </c>
      <c r="C14" s="81">
        <f>SUM(C15:C18)</f>
        <v>705700</v>
      </c>
      <c r="D14" s="81">
        <f>SUM(D15:D18)</f>
        <v>518796.31000000006</v>
      </c>
      <c r="E14" s="81">
        <f>SUM(E15:E18)</f>
        <v>707200</v>
      </c>
      <c r="F14" s="81">
        <f>SUM(F15:F18)</f>
        <v>707200</v>
      </c>
      <c r="G14" s="81">
        <f t="shared" si="0"/>
        <v>100.21255491001841</v>
      </c>
    </row>
    <row r="15" spans="1:7" ht="12.75">
      <c r="A15" s="45">
        <v>713111</v>
      </c>
      <c r="B15" s="20" t="s">
        <v>38</v>
      </c>
      <c r="C15" s="46">
        <v>55000</v>
      </c>
      <c r="D15" s="46">
        <v>42957.39</v>
      </c>
      <c r="E15" s="46">
        <v>57000</v>
      </c>
      <c r="F15" s="46">
        <v>57000</v>
      </c>
      <c r="G15" s="46">
        <f t="shared" si="0"/>
        <v>103.63636363636364</v>
      </c>
    </row>
    <row r="16" spans="1:7" ht="12.75">
      <c r="A16" s="45">
        <v>713112</v>
      </c>
      <c r="B16" s="20" t="s">
        <v>39</v>
      </c>
      <c r="C16" s="46">
        <v>500</v>
      </c>
      <c r="D16" s="62">
        <v>18.33</v>
      </c>
      <c r="E16" s="62">
        <v>100</v>
      </c>
      <c r="F16" s="46">
        <v>100</v>
      </c>
      <c r="G16" s="46">
        <f t="shared" si="0"/>
        <v>20</v>
      </c>
    </row>
    <row r="17" spans="1:7" ht="12.75">
      <c r="A17" s="45">
        <v>713113</v>
      </c>
      <c r="B17" s="20" t="s">
        <v>0</v>
      </c>
      <c r="C17" s="46">
        <v>650000</v>
      </c>
      <c r="D17" s="46">
        <v>475820.59</v>
      </c>
      <c r="E17" s="46">
        <v>650000</v>
      </c>
      <c r="F17" s="46">
        <v>650000</v>
      </c>
      <c r="G17" s="46">
        <f t="shared" si="0"/>
        <v>100</v>
      </c>
    </row>
    <row r="18" spans="1:7" ht="12.75">
      <c r="A18" s="45">
        <v>713114</v>
      </c>
      <c r="B18" s="20" t="s">
        <v>1</v>
      </c>
      <c r="C18" s="46">
        <v>200</v>
      </c>
      <c r="D18" s="20"/>
      <c r="E18" s="20">
        <v>100</v>
      </c>
      <c r="F18" s="46">
        <v>100</v>
      </c>
      <c r="G18" s="46">
        <f t="shared" si="0"/>
        <v>50</v>
      </c>
    </row>
    <row r="19" spans="1:7" ht="12.75">
      <c r="A19" s="25"/>
      <c r="B19" s="20"/>
      <c r="C19" s="46"/>
      <c r="D19" s="20"/>
      <c r="E19" s="20"/>
      <c r="F19" s="46"/>
      <c r="G19" s="28"/>
    </row>
    <row r="20" spans="1:7" ht="12.75">
      <c r="A20" s="79">
        <v>714</v>
      </c>
      <c r="B20" s="80" t="s">
        <v>18</v>
      </c>
      <c r="C20" s="81">
        <f>SUM(C21:C24)</f>
        <v>132400</v>
      </c>
      <c r="D20" s="81">
        <f>SUM(D21:D24)</f>
        <v>81395.05</v>
      </c>
      <c r="E20" s="81">
        <f>SUM(E21:E24)</f>
        <v>110600</v>
      </c>
      <c r="F20" s="81">
        <f>SUM(F21:F24)</f>
        <v>310600</v>
      </c>
      <c r="G20" s="81">
        <f t="shared" si="0"/>
        <v>234.59214501510576</v>
      </c>
    </row>
    <row r="21" spans="1:7" ht="12.75">
      <c r="A21" s="45">
        <v>714111</v>
      </c>
      <c r="B21" s="20" t="s">
        <v>19</v>
      </c>
      <c r="C21" s="46">
        <v>2000</v>
      </c>
      <c r="D21" s="46">
        <v>7669.09</v>
      </c>
      <c r="E21" s="46">
        <v>10000</v>
      </c>
      <c r="F21" s="46">
        <v>10000</v>
      </c>
      <c r="G21" s="46">
        <f t="shared" si="0"/>
        <v>500</v>
      </c>
    </row>
    <row r="22" spans="1:7" ht="12.75">
      <c r="A22" s="45">
        <v>714112</v>
      </c>
      <c r="B22" s="20" t="s">
        <v>57</v>
      </c>
      <c r="C22" s="46">
        <v>129300</v>
      </c>
      <c r="D22" s="46">
        <v>73725.96</v>
      </c>
      <c r="E22" s="46">
        <v>100000</v>
      </c>
      <c r="F22" s="46">
        <v>300000</v>
      </c>
      <c r="G22" s="46">
        <f t="shared" si="0"/>
        <v>232.0185614849188</v>
      </c>
    </row>
    <row r="23" spans="1:7" ht="12.75">
      <c r="A23" s="45">
        <v>714211</v>
      </c>
      <c r="B23" s="20" t="s">
        <v>40</v>
      </c>
      <c r="C23" s="46">
        <v>100</v>
      </c>
      <c r="D23" s="62"/>
      <c r="E23" s="62">
        <v>100</v>
      </c>
      <c r="F23" s="46">
        <v>100</v>
      </c>
      <c r="G23" s="46">
        <f t="shared" si="0"/>
        <v>100</v>
      </c>
    </row>
    <row r="24" spans="1:7" ht="12.75">
      <c r="A24" s="45">
        <v>714311</v>
      </c>
      <c r="B24" s="20" t="s">
        <v>2</v>
      </c>
      <c r="C24" s="46">
        <v>1000</v>
      </c>
      <c r="D24" s="46"/>
      <c r="E24" s="46">
        <v>500</v>
      </c>
      <c r="F24" s="46">
        <v>500</v>
      </c>
      <c r="G24" s="46">
        <f t="shared" si="0"/>
        <v>50</v>
      </c>
    </row>
    <row r="25" spans="1:7" ht="12.75">
      <c r="A25" s="25"/>
      <c r="B25" s="46"/>
      <c r="C25" s="20"/>
      <c r="D25" s="46"/>
      <c r="E25" s="46"/>
      <c r="F25" s="46"/>
      <c r="G25" s="28"/>
    </row>
    <row r="26" spans="1:7" ht="12.75">
      <c r="A26" s="79">
        <v>715</v>
      </c>
      <c r="B26" s="80" t="s">
        <v>73</v>
      </c>
      <c r="C26" s="81">
        <f>SUM(C27:C30)</f>
        <v>3100</v>
      </c>
      <c r="D26" s="81">
        <f>SUM(D27:D30)</f>
        <v>34920.950000000004</v>
      </c>
      <c r="E26" s="81">
        <f>SUM(E27:E30)</f>
        <v>36100</v>
      </c>
      <c r="F26" s="81">
        <f>SUM(F27:F30)</f>
        <v>1100</v>
      </c>
      <c r="G26" s="81">
        <f t="shared" si="0"/>
        <v>35.483870967741936</v>
      </c>
    </row>
    <row r="27" spans="1:7" ht="12.75">
      <c r="A27" s="45">
        <v>715100</v>
      </c>
      <c r="B27" s="20" t="s">
        <v>41</v>
      </c>
      <c r="C27" s="46">
        <v>3000</v>
      </c>
      <c r="D27" s="20">
        <v>596.05</v>
      </c>
      <c r="E27" s="20">
        <v>1000</v>
      </c>
      <c r="F27" s="46">
        <v>1000</v>
      </c>
      <c r="G27" s="46">
        <f t="shared" si="0"/>
        <v>33.33333333333333</v>
      </c>
    </row>
    <row r="28" spans="1:7" ht="12.75">
      <c r="A28" s="45">
        <v>715200</v>
      </c>
      <c r="B28" s="20" t="s">
        <v>42</v>
      </c>
      <c r="C28" s="46">
        <v>100</v>
      </c>
      <c r="D28" s="46"/>
      <c r="E28" s="46">
        <v>100</v>
      </c>
      <c r="F28" s="46">
        <v>100</v>
      </c>
      <c r="G28" s="46">
        <f t="shared" si="0"/>
        <v>100</v>
      </c>
    </row>
    <row r="29" spans="1:7" ht="12.75">
      <c r="A29" s="45">
        <v>715300</v>
      </c>
      <c r="B29" s="20" t="s">
        <v>455</v>
      </c>
      <c r="C29" s="46"/>
      <c r="D29" s="46">
        <v>34324.9</v>
      </c>
      <c r="E29" s="46">
        <v>35000</v>
      </c>
      <c r="F29" s="46"/>
      <c r="G29" s="46"/>
    </row>
    <row r="30" spans="1:7" ht="12.75">
      <c r="A30" s="25"/>
      <c r="B30" s="20"/>
      <c r="C30" s="46"/>
      <c r="D30" s="20"/>
      <c r="E30" s="20"/>
      <c r="F30" s="20"/>
      <c r="G30" s="28"/>
    </row>
    <row r="31" spans="1:7" ht="12.75">
      <c r="A31" s="79">
        <v>717</v>
      </c>
      <c r="B31" s="80" t="s">
        <v>64</v>
      </c>
      <c r="C31" s="81">
        <f>SUM(C32:C32)</f>
        <v>4400000</v>
      </c>
      <c r="D31" s="81">
        <f>SUM(D32:D32)</f>
        <v>3495754.96</v>
      </c>
      <c r="E31" s="81">
        <f>SUM(E32:E32)</f>
        <v>4730000</v>
      </c>
      <c r="F31" s="81">
        <f>SUM(F32:F32)</f>
        <v>4708800</v>
      </c>
      <c r="G31" s="81">
        <f t="shared" si="0"/>
        <v>107.01818181818182</v>
      </c>
    </row>
    <row r="32" spans="1:7" ht="12.75">
      <c r="A32" s="45">
        <v>717111</v>
      </c>
      <c r="B32" s="20" t="s">
        <v>27</v>
      </c>
      <c r="C32" s="46">
        <v>4400000</v>
      </c>
      <c r="D32" s="46">
        <v>3495754.96</v>
      </c>
      <c r="E32" s="46">
        <v>4730000</v>
      </c>
      <c r="F32" s="46">
        <v>4708800</v>
      </c>
      <c r="G32" s="46">
        <f t="shared" si="0"/>
        <v>107.01818181818182</v>
      </c>
    </row>
    <row r="33" spans="1:7" ht="12.75">
      <c r="A33" s="25"/>
      <c r="B33" s="20"/>
      <c r="C33" s="20"/>
      <c r="D33" s="20"/>
      <c r="E33" s="20"/>
      <c r="F33" s="20"/>
      <c r="G33" s="28"/>
    </row>
    <row r="34" spans="1:7" ht="12.75">
      <c r="A34" s="79">
        <v>719</v>
      </c>
      <c r="B34" s="80" t="s">
        <v>36</v>
      </c>
      <c r="C34" s="81">
        <f>SUM(C35)</f>
        <v>500</v>
      </c>
      <c r="D34" s="81">
        <f>SUM(D35)</f>
        <v>0</v>
      </c>
      <c r="E34" s="81">
        <f>SUM(E35)</f>
        <v>500</v>
      </c>
      <c r="F34" s="81">
        <f>SUM(F35)</f>
        <v>500</v>
      </c>
      <c r="G34" s="81">
        <f t="shared" si="0"/>
        <v>100</v>
      </c>
    </row>
    <row r="35" spans="1:7" ht="12.75">
      <c r="A35" s="45">
        <v>719113</v>
      </c>
      <c r="B35" s="20" t="s">
        <v>3</v>
      </c>
      <c r="C35" s="46">
        <v>500</v>
      </c>
      <c r="D35" s="46"/>
      <c r="E35" s="46">
        <v>500</v>
      </c>
      <c r="F35" s="46">
        <v>500</v>
      </c>
      <c r="G35" s="46">
        <f t="shared" si="0"/>
        <v>100</v>
      </c>
    </row>
    <row r="36" spans="1:7" ht="12.75">
      <c r="A36" s="45"/>
      <c r="B36" s="20"/>
      <c r="C36" s="46"/>
      <c r="D36" s="46"/>
      <c r="E36" s="46"/>
      <c r="F36" s="46"/>
      <c r="G36" s="28"/>
    </row>
    <row r="37" spans="1:7" ht="12.75">
      <c r="A37" s="25"/>
      <c r="B37" s="20"/>
      <c r="C37" s="20"/>
      <c r="D37" s="20"/>
      <c r="E37" s="20"/>
      <c r="F37" s="46"/>
      <c r="G37" s="28"/>
    </row>
    <row r="38" spans="1:7" ht="12.75">
      <c r="A38" s="42">
        <v>72</v>
      </c>
      <c r="B38" s="43" t="s">
        <v>4</v>
      </c>
      <c r="C38" s="44">
        <f>SUM(C41+C48+C91+C94)</f>
        <v>1526000</v>
      </c>
      <c r="D38" s="44">
        <f>SUM(D41+D48+D91+D94)</f>
        <v>922067.88</v>
      </c>
      <c r="E38" s="44">
        <f>SUM(E41+E48+E91+E94)</f>
        <v>1433859</v>
      </c>
      <c r="F38" s="44">
        <f>SUM(F41+F48+F91+F94)</f>
        <v>1592800</v>
      </c>
      <c r="G38" s="44">
        <f t="shared" si="0"/>
        <v>104.37745740498035</v>
      </c>
    </row>
    <row r="39" spans="1:7" ht="12.75">
      <c r="A39" s="47"/>
      <c r="B39" s="31"/>
      <c r="C39" s="28"/>
      <c r="D39" s="28"/>
      <c r="E39" s="28"/>
      <c r="F39" s="28"/>
      <c r="G39" s="28"/>
    </row>
    <row r="40" spans="1:7" ht="12.75">
      <c r="A40" s="79">
        <v>721</v>
      </c>
      <c r="B40" s="80" t="s">
        <v>74</v>
      </c>
      <c r="C40" s="81"/>
      <c r="D40" s="81"/>
      <c r="E40" s="81"/>
      <c r="F40" s="81"/>
      <c r="G40" s="81"/>
    </row>
    <row r="41" spans="1:7" ht="12.75">
      <c r="A41" s="79"/>
      <c r="B41" s="80" t="s">
        <v>75</v>
      </c>
      <c r="C41" s="81">
        <f>SUM(C42:C46)</f>
        <v>127200</v>
      </c>
      <c r="D41" s="81">
        <f>SUM(D42:D46)</f>
        <v>16885.679999999997</v>
      </c>
      <c r="E41" s="81">
        <f>SUM(E42:E46)</f>
        <v>87200</v>
      </c>
      <c r="F41" s="81">
        <f>SUM(F42:F46)</f>
        <v>147200</v>
      </c>
      <c r="G41" s="81">
        <f t="shared" si="0"/>
        <v>115.72327044025157</v>
      </c>
    </row>
    <row r="42" spans="1:7" ht="12.75">
      <c r="A42" s="45">
        <v>721222</v>
      </c>
      <c r="B42" s="20" t="s">
        <v>5</v>
      </c>
      <c r="C42" s="46">
        <v>14000</v>
      </c>
      <c r="D42" s="46">
        <v>7704.4</v>
      </c>
      <c r="E42" s="46">
        <v>14000</v>
      </c>
      <c r="F42" s="46">
        <v>14000</v>
      </c>
      <c r="G42" s="46">
        <f t="shared" si="0"/>
        <v>100</v>
      </c>
    </row>
    <row r="43" spans="1:7" ht="12.75">
      <c r="A43" s="45">
        <v>721222</v>
      </c>
      <c r="B43" s="20" t="s">
        <v>58</v>
      </c>
      <c r="C43" s="46">
        <v>13000</v>
      </c>
      <c r="D43" s="46">
        <v>5000</v>
      </c>
      <c r="E43" s="46">
        <v>13000</v>
      </c>
      <c r="F43" s="46">
        <v>13000</v>
      </c>
      <c r="G43" s="46">
        <f t="shared" si="0"/>
        <v>100</v>
      </c>
    </row>
    <row r="44" spans="1:7" ht="12.75">
      <c r="A44" s="45">
        <v>721223</v>
      </c>
      <c r="B44" s="20" t="s">
        <v>26</v>
      </c>
      <c r="C44" s="46">
        <v>100000</v>
      </c>
      <c r="D44" s="46">
        <v>4179.86</v>
      </c>
      <c r="E44" s="46">
        <v>60000</v>
      </c>
      <c r="F44" s="46">
        <v>120000</v>
      </c>
      <c r="G44" s="46">
        <f t="shared" si="0"/>
        <v>120</v>
      </c>
    </row>
    <row r="45" spans="1:7" ht="12.75">
      <c r="A45" s="45">
        <v>721311</v>
      </c>
      <c r="B45" s="20" t="s">
        <v>414</v>
      </c>
      <c r="C45" s="46">
        <v>100</v>
      </c>
      <c r="D45" s="46"/>
      <c r="E45" s="46">
        <v>100</v>
      </c>
      <c r="F45" s="46">
        <v>100</v>
      </c>
      <c r="G45" s="46">
        <f t="shared" si="0"/>
        <v>100</v>
      </c>
    </row>
    <row r="46" spans="1:7" ht="12.75">
      <c r="A46" s="45">
        <v>721312</v>
      </c>
      <c r="B46" s="20" t="s">
        <v>415</v>
      </c>
      <c r="C46" s="46">
        <v>100</v>
      </c>
      <c r="D46" s="46">
        <v>1.42</v>
      </c>
      <c r="E46" s="46">
        <v>100</v>
      </c>
      <c r="F46" s="46">
        <v>100</v>
      </c>
      <c r="G46" s="46">
        <f t="shared" si="0"/>
        <v>100</v>
      </c>
    </row>
    <row r="47" spans="1:7" ht="12.75">
      <c r="A47" s="25"/>
      <c r="B47" s="20"/>
      <c r="C47" s="46"/>
      <c r="D47" s="46"/>
      <c r="E47" s="46"/>
      <c r="F47" s="46"/>
      <c r="G47" s="28"/>
    </row>
    <row r="48" spans="1:7" ht="12.75">
      <c r="A48" s="79">
        <v>722</v>
      </c>
      <c r="B48" s="80" t="s">
        <v>76</v>
      </c>
      <c r="C48" s="81">
        <f>SUM(C49+C53+C65+C84)</f>
        <v>1378800</v>
      </c>
      <c r="D48" s="81">
        <f>SUM(D49+D53+D65+D84)</f>
        <v>892577.2799999999</v>
      </c>
      <c r="E48" s="81">
        <f>SUM(E49+E53+E65+E84)</f>
        <v>1317959</v>
      </c>
      <c r="F48" s="81">
        <f>SUM(F49+F53+F65+F84)</f>
        <v>1395300</v>
      </c>
      <c r="G48" s="81">
        <f t="shared" si="0"/>
        <v>101.19669277632724</v>
      </c>
    </row>
    <row r="49" spans="1:7" ht="12.75">
      <c r="A49" s="82">
        <v>7221</v>
      </c>
      <c r="B49" s="83" t="s">
        <v>43</v>
      </c>
      <c r="C49" s="84">
        <f>SUM(C50:C51)</f>
        <v>70000</v>
      </c>
      <c r="D49" s="84">
        <f>SUM(D50:D51)</f>
        <v>47194.14</v>
      </c>
      <c r="E49" s="84">
        <f>SUM(E50:E51)</f>
        <v>70100</v>
      </c>
      <c r="F49" s="84">
        <f>SUM(F50:F51)</f>
        <v>70100</v>
      </c>
      <c r="G49" s="84">
        <f t="shared" si="0"/>
        <v>100.14285714285714</v>
      </c>
    </row>
    <row r="50" spans="1:7" ht="12.75">
      <c r="A50" s="45">
        <v>722118</v>
      </c>
      <c r="B50" s="20" t="s">
        <v>454</v>
      </c>
      <c r="C50" s="46"/>
      <c r="D50" s="46">
        <v>67.9</v>
      </c>
      <c r="E50" s="46">
        <v>100</v>
      </c>
      <c r="F50" s="46">
        <v>100</v>
      </c>
      <c r="G50" s="46">
        <v>0</v>
      </c>
    </row>
    <row r="51" spans="1:7" ht="12.75">
      <c r="A51" s="45">
        <v>722121</v>
      </c>
      <c r="B51" s="20" t="s">
        <v>6</v>
      </c>
      <c r="C51" s="46">
        <v>70000</v>
      </c>
      <c r="D51" s="46">
        <v>47126.24</v>
      </c>
      <c r="E51" s="46">
        <v>70000</v>
      </c>
      <c r="F51" s="46">
        <v>70000</v>
      </c>
      <c r="G51" s="46">
        <f t="shared" si="0"/>
        <v>100</v>
      </c>
    </row>
    <row r="52" spans="1:7" ht="12.75">
      <c r="A52" s="25"/>
      <c r="B52" s="20"/>
      <c r="C52" s="46"/>
      <c r="D52" s="46"/>
      <c r="E52" s="46"/>
      <c r="F52" s="46"/>
      <c r="G52" s="28"/>
    </row>
    <row r="53" spans="1:7" ht="12.75">
      <c r="A53" s="82">
        <v>7223</v>
      </c>
      <c r="B53" s="83" t="s">
        <v>37</v>
      </c>
      <c r="C53" s="84">
        <f>SUM(C54:C63)</f>
        <v>160600</v>
      </c>
      <c r="D53" s="84">
        <f>SUM(D54:D63)</f>
        <v>124096.90000000001</v>
      </c>
      <c r="E53" s="84">
        <f>SUM(E54:E63)</f>
        <v>156059</v>
      </c>
      <c r="F53" s="84">
        <f>SUM(F54:F63)</f>
        <v>160600</v>
      </c>
      <c r="G53" s="84">
        <f t="shared" si="0"/>
        <v>100</v>
      </c>
    </row>
    <row r="54" spans="1:7" ht="12.75">
      <c r="A54" s="45">
        <v>722312</v>
      </c>
      <c r="B54" s="20" t="s">
        <v>7</v>
      </c>
      <c r="C54" s="46">
        <v>120000</v>
      </c>
      <c r="D54" s="46">
        <v>108195.86</v>
      </c>
      <c r="E54" s="46">
        <v>130000</v>
      </c>
      <c r="F54" s="46">
        <v>135000</v>
      </c>
      <c r="G54" s="46">
        <f t="shared" si="0"/>
        <v>112.5</v>
      </c>
    </row>
    <row r="55" spans="1:7" ht="12.75">
      <c r="A55" s="45">
        <v>722313</v>
      </c>
      <c r="B55" s="20" t="s">
        <v>434</v>
      </c>
      <c r="C55" s="46">
        <v>100</v>
      </c>
      <c r="D55" s="46"/>
      <c r="E55" s="46">
        <v>100</v>
      </c>
      <c r="F55" s="46">
        <v>100</v>
      </c>
      <c r="G55" s="46">
        <f t="shared" si="0"/>
        <v>100</v>
      </c>
    </row>
    <row r="56" spans="1:7" ht="12.75">
      <c r="A56" s="45">
        <v>722314</v>
      </c>
      <c r="B56" s="20" t="s">
        <v>44</v>
      </c>
      <c r="C56" s="46">
        <v>2000</v>
      </c>
      <c r="D56" s="46">
        <v>1738</v>
      </c>
      <c r="E56" s="46">
        <v>2000</v>
      </c>
      <c r="F56" s="46">
        <v>2000</v>
      </c>
      <c r="G56" s="46">
        <f t="shared" si="0"/>
        <v>100</v>
      </c>
    </row>
    <row r="57" spans="1:7" ht="12.75">
      <c r="A57" s="45">
        <v>722315</v>
      </c>
      <c r="B57" s="20" t="s">
        <v>45</v>
      </c>
      <c r="C57" s="46">
        <v>500</v>
      </c>
      <c r="D57" s="46"/>
      <c r="E57" s="46">
        <v>500</v>
      </c>
      <c r="F57" s="46">
        <v>500</v>
      </c>
      <c r="G57" s="46">
        <f t="shared" si="0"/>
        <v>100</v>
      </c>
    </row>
    <row r="58" spans="1:7" ht="12.75">
      <c r="A58" s="45">
        <v>722316</v>
      </c>
      <c r="B58" s="20" t="s">
        <v>46</v>
      </c>
      <c r="C58" s="46">
        <v>1500</v>
      </c>
      <c r="D58" s="46">
        <v>625</v>
      </c>
      <c r="E58" s="46">
        <v>1500</v>
      </c>
      <c r="F58" s="46">
        <v>1500</v>
      </c>
      <c r="G58" s="46">
        <f t="shared" si="0"/>
        <v>100</v>
      </c>
    </row>
    <row r="59" spans="1:7" ht="12.75">
      <c r="A59" s="45">
        <v>722317</v>
      </c>
      <c r="B59" s="20" t="s">
        <v>416</v>
      </c>
      <c r="C59" s="46">
        <v>500</v>
      </c>
      <c r="D59" s="46"/>
      <c r="E59" s="46">
        <v>500</v>
      </c>
      <c r="F59" s="46">
        <v>500</v>
      </c>
      <c r="G59" s="46">
        <f t="shared" si="0"/>
        <v>100</v>
      </c>
    </row>
    <row r="60" spans="1:7" ht="12.75">
      <c r="A60" s="45">
        <v>722318</v>
      </c>
      <c r="B60" s="20" t="s">
        <v>28</v>
      </c>
      <c r="C60" s="46">
        <v>5000</v>
      </c>
      <c r="D60" s="46">
        <v>5832.3</v>
      </c>
      <c r="E60" s="46">
        <v>8000</v>
      </c>
      <c r="F60" s="46">
        <v>8000</v>
      </c>
      <c r="G60" s="46">
        <f t="shared" si="0"/>
        <v>160</v>
      </c>
    </row>
    <row r="61" spans="1:7" ht="12.75">
      <c r="A61" s="45">
        <v>722319</v>
      </c>
      <c r="B61" s="20" t="s">
        <v>24</v>
      </c>
      <c r="C61" s="46">
        <v>11000</v>
      </c>
      <c r="D61" s="46">
        <v>3470.74</v>
      </c>
      <c r="E61" s="46">
        <v>6000</v>
      </c>
      <c r="F61" s="46">
        <v>6000</v>
      </c>
      <c r="G61" s="46">
        <f t="shared" si="0"/>
        <v>54.54545454545454</v>
      </c>
    </row>
    <row r="62" spans="1:7" ht="12.75">
      <c r="A62" s="45">
        <v>722391</v>
      </c>
      <c r="B62" s="20" t="s">
        <v>47</v>
      </c>
      <c r="C62" s="46">
        <v>5000</v>
      </c>
      <c r="D62" s="46">
        <v>2511</v>
      </c>
      <c r="E62" s="46">
        <v>4000</v>
      </c>
      <c r="F62" s="46">
        <v>4000</v>
      </c>
      <c r="G62" s="46">
        <f t="shared" si="0"/>
        <v>80</v>
      </c>
    </row>
    <row r="63" spans="1:7" ht="12.75">
      <c r="A63" s="45">
        <v>722396</v>
      </c>
      <c r="B63" s="20" t="s">
        <v>56</v>
      </c>
      <c r="C63" s="46">
        <v>15000</v>
      </c>
      <c r="D63" s="46">
        <v>1724</v>
      </c>
      <c r="E63" s="46">
        <v>3459</v>
      </c>
      <c r="F63" s="46">
        <v>3000</v>
      </c>
      <c r="G63" s="46">
        <f t="shared" si="0"/>
        <v>20</v>
      </c>
    </row>
    <row r="64" spans="1:7" ht="12.75">
      <c r="A64" s="25"/>
      <c r="B64" s="20"/>
      <c r="C64" s="20"/>
      <c r="D64" s="46"/>
      <c r="E64" s="46"/>
      <c r="F64" s="46"/>
      <c r="G64" s="28"/>
    </row>
    <row r="65" spans="1:7" ht="12.75">
      <c r="A65" s="82">
        <v>7224</v>
      </c>
      <c r="B65" s="83" t="s">
        <v>8</v>
      </c>
      <c r="C65" s="84">
        <f>SUM(C66:C82)</f>
        <v>944200</v>
      </c>
      <c r="D65" s="84">
        <f>SUM(D66:D82)</f>
        <v>565984.6499999999</v>
      </c>
      <c r="E65" s="84">
        <f>SUM(E66:E82)</f>
        <v>889800</v>
      </c>
      <c r="F65" s="84">
        <f>SUM(F66:F82)</f>
        <v>957800</v>
      </c>
      <c r="G65" s="84">
        <f t="shared" si="0"/>
        <v>101.44037280237237</v>
      </c>
    </row>
    <row r="66" spans="1:7" ht="12.75">
      <c r="A66" s="45">
        <v>722411</v>
      </c>
      <c r="B66" s="20" t="s">
        <v>9</v>
      </c>
      <c r="C66" s="46">
        <v>140000</v>
      </c>
      <c r="D66" s="46">
        <v>5703.82</v>
      </c>
      <c r="E66" s="46">
        <v>80000</v>
      </c>
      <c r="F66" s="46">
        <v>100000</v>
      </c>
      <c r="G66" s="46">
        <f t="shared" si="0"/>
        <v>71.42857142857143</v>
      </c>
    </row>
    <row r="67" spans="1:7" ht="12.75">
      <c r="A67" s="45">
        <v>722412</v>
      </c>
      <c r="B67" s="20" t="s">
        <v>10</v>
      </c>
      <c r="C67" s="46">
        <v>65000</v>
      </c>
      <c r="D67" s="46">
        <v>61463</v>
      </c>
      <c r="E67" s="46">
        <v>82000</v>
      </c>
      <c r="F67" s="46">
        <v>80000</v>
      </c>
      <c r="G67" s="46">
        <f t="shared" si="0"/>
        <v>123.07692307692308</v>
      </c>
    </row>
    <row r="68" spans="1:7" ht="12.75">
      <c r="A68" s="45">
        <v>722424</v>
      </c>
      <c r="B68" s="20" t="s">
        <v>48</v>
      </c>
      <c r="C68" s="46">
        <v>5000</v>
      </c>
      <c r="D68" s="46">
        <v>42</v>
      </c>
      <c r="E68" s="46">
        <v>1000</v>
      </c>
      <c r="F68" s="46">
        <v>1000</v>
      </c>
      <c r="G68" s="46">
        <f t="shared" si="0"/>
        <v>20</v>
      </c>
    </row>
    <row r="69" spans="1:7" ht="12.75">
      <c r="A69" s="45">
        <v>722425</v>
      </c>
      <c r="B69" s="20" t="s">
        <v>11</v>
      </c>
      <c r="C69" s="46">
        <v>2000</v>
      </c>
      <c r="D69" s="46">
        <v>1279.67</v>
      </c>
      <c r="E69" s="46">
        <v>2000</v>
      </c>
      <c r="F69" s="46">
        <v>2000</v>
      </c>
      <c r="G69" s="46">
        <f t="shared" si="0"/>
        <v>100</v>
      </c>
    </row>
    <row r="70" spans="1:7" ht="12.75">
      <c r="A70" s="45">
        <v>722435</v>
      </c>
      <c r="B70" s="20" t="s">
        <v>20</v>
      </c>
      <c r="C70" s="46">
        <v>600000</v>
      </c>
      <c r="D70" s="46">
        <v>410000</v>
      </c>
      <c r="E70" s="46">
        <v>600000</v>
      </c>
      <c r="F70" s="46">
        <v>650000</v>
      </c>
      <c r="G70" s="46">
        <f t="shared" si="0"/>
        <v>108.33333333333333</v>
      </c>
    </row>
    <row r="71" spans="1:7" ht="12.75">
      <c r="A71" s="45">
        <v>722437</v>
      </c>
      <c r="B71" s="20" t="s">
        <v>65</v>
      </c>
      <c r="C71" s="46">
        <v>6000</v>
      </c>
      <c r="D71" s="46">
        <v>3470.99</v>
      </c>
      <c r="E71" s="46">
        <v>6000</v>
      </c>
      <c r="F71" s="46">
        <v>6000</v>
      </c>
      <c r="G71" s="46">
        <f aca="true" t="shared" si="1" ref="G71:G125">SUM(F71/C71*100)</f>
        <v>100</v>
      </c>
    </row>
    <row r="72" spans="1:7" ht="12.75">
      <c r="A72" s="45">
        <v>722442</v>
      </c>
      <c r="B72" s="20" t="s">
        <v>49</v>
      </c>
      <c r="C72" s="46">
        <v>3000</v>
      </c>
      <c r="D72" s="46">
        <v>587.62</v>
      </c>
      <c r="E72" s="46">
        <v>1000</v>
      </c>
      <c r="F72" s="46">
        <v>1000</v>
      </c>
      <c r="G72" s="46">
        <f t="shared" si="1"/>
        <v>33.33333333333333</v>
      </c>
    </row>
    <row r="73" spans="1:7" ht="12.75">
      <c r="A73" s="45">
        <v>722443</v>
      </c>
      <c r="B73" s="20" t="s">
        <v>29</v>
      </c>
      <c r="C73" s="46">
        <v>2000</v>
      </c>
      <c r="D73" s="46">
        <v>136.8</v>
      </c>
      <c r="E73" s="46">
        <v>500</v>
      </c>
      <c r="F73" s="46">
        <v>500</v>
      </c>
      <c r="G73" s="46">
        <f t="shared" si="1"/>
        <v>25</v>
      </c>
    </row>
    <row r="74" spans="1:7" ht="12.75">
      <c r="A74" s="45">
        <v>722444</v>
      </c>
      <c r="B74" s="20" t="s">
        <v>50</v>
      </c>
      <c r="C74" s="46"/>
      <c r="D74" s="46">
        <v>5.76</v>
      </c>
      <c r="E74" s="46">
        <v>50</v>
      </c>
      <c r="F74" s="46">
        <v>50</v>
      </c>
      <c r="G74" s="46">
        <v>0</v>
      </c>
    </row>
    <row r="75" spans="1:7" ht="12.75">
      <c r="A75" s="45">
        <v>722445</v>
      </c>
      <c r="B75" s="20" t="s">
        <v>453</v>
      </c>
      <c r="C75" s="46"/>
      <c r="D75" s="46">
        <v>5.76</v>
      </c>
      <c r="E75" s="46">
        <v>50</v>
      </c>
      <c r="F75" s="46">
        <v>50</v>
      </c>
      <c r="G75" s="46">
        <v>0</v>
      </c>
    </row>
    <row r="76" spans="1:7" ht="12.75">
      <c r="A76" s="45">
        <v>722446</v>
      </c>
      <c r="B76" s="20" t="s">
        <v>67</v>
      </c>
      <c r="C76" s="46">
        <v>30000</v>
      </c>
      <c r="D76" s="46">
        <v>19626.78</v>
      </c>
      <c r="E76" s="46">
        <v>27000</v>
      </c>
      <c r="F76" s="46">
        <v>27000</v>
      </c>
      <c r="G76" s="46">
        <f t="shared" si="1"/>
        <v>90</v>
      </c>
    </row>
    <row r="77" spans="1:7" ht="12.75">
      <c r="A77" s="45">
        <v>722447</v>
      </c>
      <c r="B77" s="20" t="s">
        <v>51</v>
      </c>
      <c r="C77" s="46">
        <v>25000</v>
      </c>
      <c r="D77" s="46">
        <v>13836.8</v>
      </c>
      <c r="E77" s="46">
        <v>20000</v>
      </c>
      <c r="F77" s="46">
        <v>20000</v>
      </c>
      <c r="G77" s="46">
        <f t="shared" si="1"/>
        <v>80</v>
      </c>
    </row>
    <row r="78" spans="1:7" ht="12.75">
      <c r="A78" s="45">
        <v>722448</v>
      </c>
      <c r="B78" s="20" t="s">
        <v>30</v>
      </c>
      <c r="C78" s="46">
        <v>1000</v>
      </c>
      <c r="D78" s="46">
        <v>755.88</v>
      </c>
      <c r="E78" s="46">
        <v>1000</v>
      </c>
      <c r="F78" s="46">
        <v>1000</v>
      </c>
      <c r="G78" s="46">
        <f t="shared" si="1"/>
        <v>100</v>
      </c>
    </row>
    <row r="79" spans="1:7" ht="12.75">
      <c r="A79" s="45">
        <v>722461</v>
      </c>
      <c r="B79" s="20" t="s">
        <v>12</v>
      </c>
      <c r="C79" s="46">
        <v>100</v>
      </c>
      <c r="D79" s="46"/>
      <c r="E79" s="46">
        <v>100</v>
      </c>
      <c r="F79" s="46">
        <v>100</v>
      </c>
      <c r="G79" s="46">
        <f t="shared" si="1"/>
        <v>100</v>
      </c>
    </row>
    <row r="80" spans="1:7" ht="12.75">
      <c r="A80" s="45">
        <v>722464</v>
      </c>
      <c r="B80" s="20" t="s">
        <v>59</v>
      </c>
      <c r="C80" s="46">
        <v>100</v>
      </c>
      <c r="D80" s="46"/>
      <c r="E80" s="46">
        <v>100</v>
      </c>
      <c r="F80" s="46">
        <v>100</v>
      </c>
      <c r="G80" s="46">
        <f t="shared" si="1"/>
        <v>100</v>
      </c>
    </row>
    <row r="81" spans="1:7" ht="12.75">
      <c r="A81" s="45">
        <v>722467</v>
      </c>
      <c r="B81" s="20" t="s">
        <v>31</v>
      </c>
      <c r="C81" s="46">
        <v>40000</v>
      </c>
      <c r="D81" s="46">
        <v>32519.07</v>
      </c>
      <c r="E81" s="46">
        <v>44000</v>
      </c>
      <c r="F81" s="46">
        <v>44000</v>
      </c>
      <c r="G81" s="46">
        <f t="shared" si="1"/>
        <v>110.00000000000001</v>
      </c>
    </row>
    <row r="82" spans="1:7" ht="12.75">
      <c r="A82" s="45">
        <v>722491</v>
      </c>
      <c r="B82" s="20" t="s">
        <v>435</v>
      </c>
      <c r="C82" s="46">
        <v>25000</v>
      </c>
      <c r="D82" s="46">
        <v>16550.7</v>
      </c>
      <c r="E82" s="46">
        <v>25000</v>
      </c>
      <c r="F82" s="46">
        <v>25000</v>
      </c>
      <c r="G82" s="46">
        <f t="shared" si="1"/>
        <v>100</v>
      </c>
    </row>
    <row r="83" spans="1:7" ht="12.75">
      <c r="A83" s="25"/>
      <c r="B83" s="20"/>
      <c r="C83" s="46"/>
      <c r="D83" s="46"/>
      <c r="E83" s="46"/>
      <c r="F83" s="46"/>
      <c r="G83" s="28"/>
    </row>
    <row r="84" spans="1:7" ht="12.75">
      <c r="A84" s="82">
        <v>7225</v>
      </c>
      <c r="B84" s="83" t="s">
        <v>13</v>
      </c>
      <c r="C84" s="84">
        <f>SUM(C85:C89)</f>
        <v>204000</v>
      </c>
      <c r="D84" s="84">
        <f>SUM(D85:D89)</f>
        <v>155301.59</v>
      </c>
      <c r="E84" s="84">
        <f>SUM(E85:E89)</f>
        <v>202000</v>
      </c>
      <c r="F84" s="84">
        <f>SUM(F85:F89)</f>
        <v>206800</v>
      </c>
      <c r="G84" s="84">
        <f t="shared" si="1"/>
        <v>101.37254901960785</v>
      </c>
    </row>
    <row r="85" spans="1:7" ht="12.75">
      <c r="A85" s="45">
        <v>722521</v>
      </c>
      <c r="B85" s="20" t="s">
        <v>14</v>
      </c>
      <c r="C85" s="46">
        <v>35000</v>
      </c>
      <c r="D85" s="46">
        <v>11901.89</v>
      </c>
      <c r="E85" s="46">
        <v>17000</v>
      </c>
      <c r="F85" s="46">
        <v>16800</v>
      </c>
      <c r="G85" s="46">
        <f t="shared" si="1"/>
        <v>48</v>
      </c>
    </row>
    <row r="86" spans="1:7" ht="12.75">
      <c r="A86" s="45">
        <v>722591</v>
      </c>
      <c r="B86" s="20" t="s">
        <v>52</v>
      </c>
      <c r="C86" s="46">
        <v>28000</v>
      </c>
      <c r="D86" s="46">
        <v>23343.2</v>
      </c>
      <c r="E86" s="46">
        <v>30000</v>
      </c>
      <c r="F86" s="46">
        <v>30000</v>
      </c>
      <c r="G86" s="46">
        <f t="shared" si="1"/>
        <v>107.14285714285714</v>
      </c>
    </row>
    <row r="87" spans="1:7" ht="12.75">
      <c r="A87" s="45">
        <v>722591</v>
      </c>
      <c r="B87" s="20" t="s">
        <v>53</v>
      </c>
      <c r="C87" s="46">
        <v>115000</v>
      </c>
      <c r="D87" s="46">
        <v>87200.5</v>
      </c>
      <c r="E87" s="46">
        <v>118000</v>
      </c>
      <c r="F87" s="46">
        <v>125000</v>
      </c>
      <c r="G87" s="46">
        <f t="shared" si="1"/>
        <v>108.69565217391303</v>
      </c>
    </row>
    <row r="88" spans="1:7" ht="12.75">
      <c r="A88" s="45">
        <v>722591</v>
      </c>
      <c r="B88" s="20" t="s">
        <v>54</v>
      </c>
      <c r="C88" s="46">
        <v>24000</v>
      </c>
      <c r="D88" s="46">
        <v>31206</v>
      </c>
      <c r="E88" s="46">
        <v>35000</v>
      </c>
      <c r="F88" s="46">
        <v>34000</v>
      </c>
      <c r="G88" s="46">
        <f t="shared" si="1"/>
        <v>141.66666666666669</v>
      </c>
    </row>
    <row r="89" spans="1:7" ht="12.75">
      <c r="A89" s="45">
        <v>722591</v>
      </c>
      <c r="B89" s="20" t="s">
        <v>55</v>
      </c>
      <c r="C89" s="46">
        <v>2000</v>
      </c>
      <c r="D89" s="46">
        <v>1650</v>
      </c>
      <c r="E89" s="46">
        <v>2000</v>
      </c>
      <c r="F89" s="46">
        <v>1000</v>
      </c>
      <c r="G89" s="46">
        <f t="shared" si="1"/>
        <v>50</v>
      </c>
    </row>
    <row r="90" spans="1:7" ht="12.75">
      <c r="A90" s="25"/>
      <c r="B90" s="20"/>
      <c r="C90" s="46"/>
      <c r="D90" s="46"/>
      <c r="E90" s="46"/>
      <c r="F90" s="46"/>
      <c r="G90" s="28"/>
    </row>
    <row r="91" spans="1:7" ht="12.75">
      <c r="A91" s="79">
        <v>723</v>
      </c>
      <c r="B91" s="80" t="s">
        <v>15</v>
      </c>
      <c r="C91" s="81">
        <f>SUM(C92)</f>
        <v>500</v>
      </c>
      <c r="D91" s="81">
        <f>SUM(D92)</f>
        <v>750</v>
      </c>
      <c r="E91" s="81">
        <f>SUM(E92)</f>
        <v>1000</v>
      </c>
      <c r="F91" s="81">
        <f>SUM(F92)</f>
        <v>1500</v>
      </c>
      <c r="G91" s="28">
        <f t="shared" si="1"/>
        <v>300</v>
      </c>
    </row>
    <row r="92" spans="1:7" ht="12.75">
      <c r="A92" s="45">
        <v>723121</v>
      </c>
      <c r="B92" s="20" t="s">
        <v>25</v>
      </c>
      <c r="C92" s="46">
        <v>500</v>
      </c>
      <c r="D92" s="46">
        <v>750</v>
      </c>
      <c r="E92" s="46">
        <v>1000</v>
      </c>
      <c r="F92" s="46">
        <f>SUM(C92+E92)</f>
        <v>1500</v>
      </c>
      <c r="G92" s="46">
        <f t="shared" si="1"/>
        <v>300</v>
      </c>
    </row>
    <row r="93" spans="1:7" ht="12.75">
      <c r="A93" s="25"/>
      <c r="B93" s="20"/>
      <c r="C93" s="20"/>
      <c r="D93" s="46"/>
      <c r="E93" s="46"/>
      <c r="F93" s="46"/>
      <c r="G93" s="28"/>
    </row>
    <row r="94" spans="1:7" ht="12.75">
      <c r="A94" s="79">
        <v>729</v>
      </c>
      <c r="B94" s="80" t="s">
        <v>16</v>
      </c>
      <c r="C94" s="81">
        <f>SUM(C95:C98)</f>
        <v>19500</v>
      </c>
      <c r="D94" s="81">
        <f>SUM(D95:D98)</f>
        <v>11854.92</v>
      </c>
      <c r="E94" s="81">
        <f>SUM(E95:E98)</f>
        <v>27700</v>
      </c>
      <c r="F94" s="81">
        <f>SUM(F95:F98)</f>
        <v>48800</v>
      </c>
      <c r="G94" s="81">
        <f t="shared" si="1"/>
        <v>250.25641025641025</v>
      </c>
    </row>
    <row r="95" spans="1:7" ht="12.75">
      <c r="A95" s="45">
        <v>729124</v>
      </c>
      <c r="B95" s="20" t="s">
        <v>433</v>
      </c>
      <c r="C95" s="46">
        <v>15000</v>
      </c>
      <c r="D95" s="46">
        <v>1451.08</v>
      </c>
      <c r="E95" s="46">
        <v>5000</v>
      </c>
      <c r="F95" s="46">
        <v>10000</v>
      </c>
      <c r="G95" s="46">
        <f t="shared" si="1"/>
        <v>66.66666666666666</v>
      </c>
    </row>
    <row r="96" spans="1:7" ht="12.75">
      <c r="A96" s="45">
        <v>729124</v>
      </c>
      <c r="B96" s="20" t="s">
        <v>60</v>
      </c>
      <c r="C96" s="46"/>
      <c r="D96" s="46">
        <v>5946.16</v>
      </c>
      <c r="E96" s="46">
        <v>15000</v>
      </c>
      <c r="F96" s="46">
        <v>15000</v>
      </c>
      <c r="G96" s="46">
        <v>0</v>
      </c>
    </row>
    <row r="97" spans="1:7" ht="12.75">
      <c r="A97" s="45">
        <v>729124</v>
      </c>
      <c r="B97" s="20" t="s">
        <v>61</v>
      </c>
      <c r="C97" s="46"/>
      <c r="D97" s="46"/>
      <c r="E97" s="46"/>
      <c r="F97" s="46">
        <v>8800</v>
      </c>
      <c r="G97" s="46">
        <v>0</v>
      </c>
    </row>
    <row r="98" spans="1:7" ht="12.75">
      <c r="A98" s="45">
        <v>729124</v>
      </c>
      <c r="B98" s="20" t="s">
        <v>436</v>
      </c>
      <c r="C98" s="46">
        <v>4500</v>
      </c>
      <c r="D98" s="46">
        <v>4457.68</v>
      </c>
      <c r="E98" s="46">
        <v>7700</v>
      </c>
      <c r="F98" s="46">
        <v>15000</v>
      </c>
      <c r="G98" s="46">
        <f t="shared" si="1"/>
        <v>333.33333333333337</v>
      </c>
    </row>
    <row r="99" spans="1:7" ht="12.75">
      <c r="A99" s="25"/>
      <c r="B99" s="20"/>
      <c r="C99" s="20"/>
      <c r="D99" s="46"/>
      <c r="E99" s="46"/>
      <c r="F99" s="46"/>
      <c r="G99" s="28"/>
    </row>
    <row r="100" spans="1:7" ht="12.75">
      <c r="A100" s="42">
        <v>731</v>
      </c>
      <c r="B100" s="43" t="s">
        <v>32</v>
      </c>
      <c r="C100" s="44">
        <f>SUM(C101:C101)</f>
        <v>15000</v>
      </c>
      <c r="D100" s="44">
        <f>SUM(D101:D101)</f>
        <v>0</v>
      </c>
      <c r="E100" s="44">
        <f>SUM(E101:E101)</f>
        <v>0</v>
      </c>
      <c r="F100" s="44">
        <f>SUM(F101:F101)</f>
        <v>0</v>
      </c>
      <c r="G100" s="44">
        <f t="shared" si="1"/>
        <v>0</v>
      </c>
    </row>
    <row r="101" spans="1:7" ht="12.75">
      <c r="A101" s="25">
        <v>731220</v>
      </c>
      <c r="B101" s="20" t="s">
        <v>432</v>
      </c>
      <c r="C101" s="46">
        <v>15000</v>
      </c>
      <c r="D101" s="46"/>
      <c r="E101" s="46"/>
      <c r="F101" s="46"/>
      <c r="G101" s="46">
        <f t="shared" si="1"/>
        <v>0</v>
      </c>
    </row>
    <row r="102" spans="1:7" ht="12.75">
      <c r="A102" s="25"/>
      <c r="B102" s="20"/>
      <c r="C102" s="46"/>
      <c r="D102" s="20"/>
      <c r="E102" s="20"/>
      <c r="F102" s="20"/>
      <c r="G102" s="28"/>
    </row>
    <row r="103" spans="1:7" s="78" customFormat="1" ht="12.75">
      <c r="A103" s="82">
        <v>78</v>
      </c>
      <c r="B103" s="83" t="s">
        <v>77</v>
      </c>
      <c r="C103" s="84">
        <f>SUM(C104)</f>
        <v>328300</v>
      </c>
      <c r="D103" s="84">
        <f>SUM(D104)</f>
        <v>285814.29000000004</v>
      </c>
      <c r="E103" s="84">
        <f>SUM(E104)</f>
        <v>379741</v>
      </c>
      <c r="F103" s="84">
        <f>SUM(F104)</f>
        <v>360000</v>
      </c>
      <c r="G103" s="84">
        <f t="shared" si="1"/>
        <v>109.65580261955527</v>
      </c>
    </row>
    <row r="104" spans="1:7" ht="12.75">
      <c r="A104" s="79">
        <v>781</v>
      </c>
      <c r="B104" s="80" t="s">
        <v>78</v>
      </c>
      <c r="C104" s="81">
        <f>SUM(C105:C108)</f>
        <v>328300</v>
      </c>
      <c r="D104" s="81">
        <f>SUM(D105:D108)</f>
        <v>285814.29000000004</v>
      </c>
      <c r="E104" s="81">
        <f>SUM(E105:E108)</f>
        <v>379741</v>
      </c>
      <c r="F104" s="81">
        <f>SUM(F105:F108)</f>
        <v>360000</v>
      </c>
      <c r="G104" s="81">
        <f t="shared" si="1"/>
        <v>109.65580261955527</v>
      </c>
    </row>
    <row r="105" spans="1:7" ht="12.75">
      <c r="A105" s="25">
        <v>781300</v>
      </c>
      <c r="B105" s="20" t="s">
        <v>460</v>
      </c>
      <c r="C105" s="46"/>
      <c r="D105" s="46">
        <v>32012.12</v>
      </c>
      <c r="E105" s="46">
        <v>32013</v>
      </c>
      <c r="F105" s="46"/>
      <c r="G105" s="46">
        <v>0</v>
      </c>
    </row>
    <row r="106" spans="1:7" ht="12.75">
      <c r="A106" s="25">
        <v>781300</v>
      </c>
      <c r="B106" s="20" t="s">
        <v>366</v>
      </c>
      <c r="C106" s="46">
        <v>1300</v>
      </c>
      <c r="D106" s="46"/>
      <c r="E106" s="46"/>
      <c r="F106" s="46"/>
      <c r="G106" s="46">
        <f t="shared" si="1"/>
        <v>0</v>
      </c>
    </row>
    <row r="107" spans="1:7" ht="12.75">
      <c r="A107" s="25">
        <v>781300</v>
      </c>
      <c r="B107" s="20" t="s">
        <v>62</v>
      </c>
      <c r="C107" s="46">
        <v>327000</v>
      </c>
      <c r="D107" s="46">
        <v>248074.17</v>
      </c>
      <c r="E107" s="46">
        <v>342000</v>
      </c>
      <c r="F107" s="46">
        <v>360000</v>
      </c>
      <c r="G107" s="46">
        <f t="shared" si="1"/>
        <v>110.09174311926606</v>
      </c>
    </row>
    <row r="108" spans="1:7" ht="12.75">
      <c r="A108" s="25">
        <v>781300</v>
      </c>
      <c r="B108" s="20" t="s">
        <v>365</v>
      </c>
      <c r="C108" s="46"/>
      <c r="D108" s="46">
        <v>5728</v>
      </c>
      <c r="E108" s="46">
        <v>5728</v>
      </c>
      <c r="F108" s="46"/>
      <c r="G108" s="46">
        <v>0</v>
      </c>
    </row>
    <row r="109" spans="1:7" ht="12.75">
      <c r="A109" s="25"/>
      <c r="B109" s="20"/>
      <c r="C109" s="46"/>
      <c r="D109" s="20"/>
      <c r="E109" s="20"/>
      <c r="F109" s="20"/>
      <c r="G109" s="46"/>
    </row>
    <row r="110" spans="1:7" ht="12.75">
      <c r="A110" s="40" t="s">
        <v>33</v>
      </c>
      <c r="B110" s="73"/>
      <c r="C110" s="41">
        <f>SUM(C112)</f>
        <v>477000</v>
      </c>
      <c r="D110" s="41">
        <f>SUM(D112)</f>
        <v>98466.11</v>
      </c>
      <c r="E110" s="41">
        <f>SUM(E112)</f>
        <v>287000</v>
      </c>
      <c r="F110" s="41">
        <f>SUM(F112)</f>
        <v>267000</v>
      </c>
      <c r="G110" s="41">
        <f t="shared" si="1"/>
        <v>55.9748427672956</v>
      </c>
    </row>
    <row r="111" spans="1:7" ht="12.75">
      <c r="A111" s="47"/>
      <c r="B111" s="31"/>
      <c r="C111" s="28"/>
      <c r="D111" s="28"/>
      <c r="E111" s="28"/>
      <c r="F111" s="28"/>
      <c r="G111" s="28"/>
    </row>
    <row r="112" spans="1:7" ht="12.75">
      <c r="A112" s="82">
        <v>81</v>
      </c>
      <c r="B112" s="83" t="s">
        <v>79</v>
      </c>
      <c r="C112" s="84">
        <f>SUM(C113+C116+C120)</f>
        <v>477000</v>
      </c>
      <c r="D112" s="84">
        <f>SUM(D113+D116+D120)</f>
        <v>98466.11</v>
      </c>
      <c r="E112" s="84">
        <f>SUM(E113+E116+E120)</f>
        <v>287000</v>
      </c>
      <c r="F112" s="84">
        <f>SUM(F113+F116+F120)</f>
        <v>267000</v>
      </c>
      <c r="G112" s="84">
        <f t="shared" si="1"/>
        <v>55.9748427672956</v>
      </c>
    </row>
    <row r="113" spans="1:7" ht="12.75">
      <c r="A113" s="42">
        <v>813</v>
      </c>
      <c r="B113" s="43" t="s">
        <v>68</v>
      </c>
      <c r="C113" s="44">
        <f>SUM(C114)</f>
        <v>0</v>
      </c>
      <c r="D113" s="44">
        <f>SUM(D114)</f>
        <v>5005</v>
      </c>
      <c r="E113" s="44">
        <f>SUM(E114)</f>
        <v>10000</v>
      </c>
      <c r="F113" s="44">
        <f>SUM(F114)</f>
        <v>60000</v>
      </c>
      <c r="G113" s="44">
        <v>0</v>
      </c>
    </row>
    <row r="114" spans="1:7" ht="12.75">
      <c r="A114" s="45">
        <v>813100</v>
      </c>
      <c r="B114" s="20" t="s">
        <v>69</v>
      </c>
      <c r="C114" s="46"/>
      <c r="D114" s="46">
        <v>5005</v>
      </c>
      <c r="E114" s="46">
        <v>10000</v>
      </c>
      <c r="F114" s="46">
        <v>60000</v>
      </c>
      <c r="G114" s="46">
        <v>0</v>
      </c>
    </row>
    <row r="115" spans="1:7" ht="12.75">
      <c r="A115" s="25"/>
      <c r="B115" s="20"/>
      <c r="C115" s="20"/>
      <c r="D115" s="20"/>
      <c r="E115" s="20"/>
      <c r="F115" s="20"/>
      <c r="G115" s="28"/>
    </row>
    <row r="116" spans="1:7" ht="12.75">
      <c r="A116" s="42">
        <v>816</v>
      </c>
      <c r="B116" s="43" t="s">
        <v>66</v>
      </c>
      <c r="C116" s="44">
        <f>SUM(C117)</f>
        <v>7000</v>
      </c>
      <c r="D116" s="44">
        <f>SUM(D117)</f>
        <v>1678</v>
      </c>
      <c r="E116" s="44">
        <f>SUM(E117)</f>
        <v>7000</v>
      </c>
      <c r="F116" s="44">
        <f>SUM(F117)</f>
        <v>7000</v>
      </c>
      <c r="G116" s="44">
        <f t="shared" si="1"/>
        <v>100</v>
      </c>
    </row>
    <row r="117" spans="1:7" ht="12.75">
      <c r="A117" s="25">
        <v>816100</v>
      </c>
      <c r="B117" s="20" t="s">
        <v>63</v>
      </c>
      <c r="C117" s="46">
        <v>7000</v>
      </c>
      <c r="D117" s="46">
        <v>1678</v>
      </c>
      <c r="E117" s="46">
        <v>7000</v>
      </c>
      <c r="F117" s="46">
        <v>7000</v>
      </c>
      <c r="G117" s="28">
        <f t="shared" si="1"/>
        <v>100</v>
      </c>
    </row>
    <row r="118" spans="1:7" ht="12.75">
      <c r="A118" s="25"/>
      <c r="B118" s="20"/>
      <c r="C118" s="46"/>
      <c r="D118" s="46"/>
      <c r="E118" s="46"/>
      <c r="F118" s="46"/>
      <c r="G118" s="28"/>
    </row>
    <row r="119" spans="1:7" ht="12.75">
      <c r="A119" s="25"/>
      <c r="B119" s="20"/>
      <c r="C119" s="46"/>
      <c r="D119" s="46"/>
      <c r="E119" s="46"/>
      <c r="F119" s="46"/>
      <c r="G119" s="28"/>
    </row>
    <row r="120" spans="1:7" ht="12.75">
      <c r="A120" s="42">
        <v>817</v>
      </c>
      <c r="B120" s="43" t="s">
        <v>437</v>
      </c>
      <c r="C120" s="44">
        <f>SUM(C122)</f>
        <v>470000</v>
      </c>
      <c r="D120" s="44">
        <f>SUM(D122)</f>
        <v>91783.11</v>
      </c>
      <c r="E120" s="44">
        <f>SUM(E122)</f>
        <v>270000</v>
      </c>
      <c r="F120" s="44">
        <f>SUM(F122)</f>
        <v>200000</v>
      </c>
      <c r="G120" s="44">
        <f t="shared" si="1"/>
        <v>42.5531914893617</v>
      </c>
    </row>
    <row r="121" spans="1:7" ht="12.75">
      <c r="A121" s="25">
        <v>817100</v>
      </c>
      <c r="B121" s="20" t="s">
        <v>438</v>
      </c>
      <c r="C121" s="46"/>
      <c r="D121" s="46"/>
      <c r="E121" s="46"/>
      <c r="F121" s="46"/>
      <c r="G121" s="46"/>
    </row>
    <row r="122" spans="1:7" ht="12.75">
      <c r="A122" s="25"/>
      <c r="B122" s="20" t="s">
        <v>439</v>
      </c>
      <c r="C122" s="46">
        <v>470000</v>
      </c>
      <c r="D122" s="46">
        <v>91783.11</v>
      </c>
      <c r="E122" s="46">
        <v>270000</v>
      </c>
      <c r="F122" s="46">
        <v>200000</v>
      </c>
      <c r="G122" s="46">
        <f t="shared" si="1"/>
        <v>42.5531914893617</v>
      </c>
    </row>
    <row r="123" spans="1:7" ht="12.75" customHeight="1">
      <c r="A123" s="20"/>
      <c r="B123" s="20"/>
      <c r="C123" s="20"/>
      <c r="D123" s="20"/>
      <c r="E123" s="20"/>
      <c r="F123" s="20"/>
      <c r="G123" s="28"/>
    </row>
    <row r="124" spans="1:7" ht="12.75">
      <c r="A124" s="57" t="s">
        <v>399</v>
      </c>
      <c r="B124" s="38"/>
      <c r="C124" s="58"/>
      <c r="D124" s="59"/>
      <c r="E124" s="60"/>
      <c r="F124" s="59"/>
      <c r="G124" s="61"/>
    </row>
    <row r="125" spans="1:7" ht="13.5" thickBot="1">
      <c r="A125" s="55" t="s">
        <v>400</v>
      </c>
      <c r="B125" s="53"/>
      <c r="C125" s="56">
        <f>SUM(C8+C110)</f>
        <v>7588000</v>
      </c>
      <c r="D125" s="54">
        <f>SUM(D8+D110)</f>
        <v>5437215.550000001</v>
      </c>
      <c r="E125" s="56">
        <f>SUM(E8+E110)</f>
        <v>7685000</v>
      </c>
      <c r="F125" s="54">
        <f>SUM(F8+F110)</f>
        <v>7948000</v>
      </c>
      <c r="G125" s="56">
        <f t="shared" si="1"/>
        <v>104.74433315761729</v>
      </c>
    </row>
    <row r="126" spans="3:7" ht="12.75">
      <c r="C126" s="3"/>
      <c r="D126" s="4"/>
      <c r="E126" s="4"/>
      <c r="F126" s="4"/>
      <c r="G126" s="4"/>
    </row>
    <row r="127" spans="5:6" ht="12.75">
      <c r="E127" s="8"/>
      <c r="F127" s="8"/>
    </row>
    <row r="129" ht="12.75">
      <c r="F129" s="8"/>
    </row>
    <row r="130" spans="5:6" ht="12.75">
      <c r="E130" s="8"/>
      <c r="F130" s="8"/>
    </row>
  </sheetData>
  <sheetProtection/>
  <printOptions/>
  <pageMargins left="0.75" right="0.25" top="0.5" bottom="0.5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10"/>
  <sheetViews>
    <sheetView zoomScalePageLayoutView="0" workbookViewId="0" topLeftCell="A40">
      <selection activeCell="B68" sqref="B68"/>
    </sheetView>
  </sheetViews>
  <sheetFormatPr defaultColWidth="9.140625" defaultRowHeight="12.75"/>
  <cols>
    <col min="1" max="1" width="9.00390625" style="5" customWidth="1"/>
    <col min="2" max="2" width="58.421875" style="5" customWidth="1"/>
    <col min="3" max="3" width="12.421875" style="5" customWidth="1"/>
    <col min="4" max="6" width="12.7109375" style="5" customWidth="1"/>
    <col min="7" max="7" width="8.421875" style="5" customWidth="1"/>
    <col min="8" max="16384" width="9.140625" style="5" customWidth="1"/>
  </cols>
  <sheetData>
    <row r="1" ht="12.75">
      <c r="A1" s="6" t="s">
        <v>410</v>
      </c>
    </row>
    <row r="2" spans="2:7" ht="12.75">
      <c r="B2" s="6" t="s">
        <v>464</v>
      </c>
      <c r="C2" s="6"/>
      <c r="D2" s="6"/>
      <c r="E2" s="6"/>
      <c r="F2" s="6"/>
      <c r="G2" s="6"/>
    </row>
    <row r="3" spans="1:7" ht="13.5" thickBot="1">
      <c r="A3" s="11"/>
      <c r="B3" s="11"/>
      <c r="C3" s="11"/>
      <c r="D3" s="11"/>
      <c r="E3" s="11"/>
      <c r="F3" s="11"/>
      <c r="G3" s="11"/>
    </row>
    <row r="4" spans="1:7" ht="12.75">
      <c r="A4" s="65" t="s">
        <v>506</v>
      </c>
      <c r="B4" s="64"/>
      <c r="C4" s="65" t="s">
        <v>22</v>
      </c>
      <c r="D4" s="66" t="s">
        <v>70</v>
      </c>
      <c r="E4" s="65" t="s">
        <v>500</v>
      </c>
      <c r="F4" s="66" t="s">
        <v>22</v>
      </c>
      <c r="G4" s="65" t="s">
        <v>23</v>
      </c>
    </row>
    <row r="5" spans="1:7" ht="13.5" thickBot="1">
      <c r="A5" s="67" t="s">
        <v>35</v>
      </c>
      <c r="B5" s="68" t="s">
        <v>17</v>
      </c>
      <c r="C5" s="67">
        <v>2015</v>
      </c>
      <c r="D5" s="68" t="s">
        <v>457</v>
      </c>
      <c r="E5" s="67">
        <v>2015</v>
      </c>
      <c r="F5" s="68">
        <v>2016</v>
      </c>
      <c r="G5" s="69" t="s">
        <v>458</v>
      </c>
    </row>
    <row r="6" spans="1:7" ht="11.25" customHeight="1">
      <c r="A6" s="87">
        <v>1</v>
      </c>
      <c r="B6" s="71">
        <v>2</v>
      </c>
      <c r="C6" s="87">
        <v>3</v>
      </c>
      <c r="D6" s="71">
        <v>4</v>
      </c>
      <c r="E6" s="87">
        <v>5</v>
      </c>
      <c r="F6" s="71">
        <v>6</v>
      </c>
      <c r="G6" s="87">
        <v>7</v>
      </c>
    </row>
    <row r="7" spans="1:7" ht="12.75">
      <c r="A7" s="47"/>
      <c r="B7" s="88"/>
      <c r="C7" s="89"/>
      <c r="D7" s="89"/>
      <c r="E7" s="89"/>
      <c r="F7" s="89"/>
      <c r="G7" s="89"/>
    </row>
    <row r="8" spans="1:7" ht="12.75">
      <c r="A8" s="72" t="s">
        <v>349</v>
      </c>
      <c r="B8" s="73"/>
      <c r="C8" s="112">
        <f>SUM(C10+C45)</f>
        <v>5971918.84</v>
      </c>
      <c r="D8" s="111">
        <f>SUM(D10+D45)</f>
        <v>4019553.34</v>
      </c>
      <c r="E8" s="112">
        <f>SUM(E10+E45)</f>
        <v>6014772.15</v>
      </c>
      <c r="F8" s="112">
        <f>SUM(F10+F45)</f>
        <v>6547330</v>
      </c>
      <c r="G8" s="111">
        <f>SUM(F8/C8*100)</f>
        <v>109.6352809777971</v>
      </c>
    </row>
    <row r="9" spans="1:7" ht="12.75">
      <c r="A9" s="27"/>
      <c r="B9" s="20"/>
      <c r="C9" s="89"/>
      <c r="D9" s="89"/>
      <c r="E9" s="89"/>
      <c r="F9" s="89"/>
      <c r="G9" s="90"/>
    </row>
    <row r="10" spans="1:7" ht="12.75">
      <c r="A10" s="107">
        <v>41</v>
      </c>
      <c r="B10" s="107" t="s">
        <v>122</v>
      </c>
      <c r="C10" s="113">
        <f>SUM(C12+C16+C27+C33+C36+C39)</f>
        <v>5968118.84</v>
      </c>
      <c r="D10" s="113">
        <f>SUM(D12+D16+D27+D33+D36+D39)</f>
        <v>4019553.34</v>
      </c>
      <c r="E10" s="113">
        <f>SUM(E12+E16+E27+E33+E36+E39)</f>
        <v>6014772.15</v>
      </c>
      <c r="F10" s="113">
        <f>SUM(F12+F16+F27+F33+F36+F39)</f>
        <v>6487330</v>
      </c>
      <c r="G10" s="110">
        <f aca="true" t="shared" si="0" ref="G10:G66">SUM(F10/C10*100)</f>
        <v>108.69974566391174</v>
      </c>
    </row>
    <row r="11" spans="1:7" ht="12.75">
      <c r="A11" s="27"/>
      <c r="B11" s="88"/>
      <c r="C11" s="89"/>
      <c r="D11" s="89"/>
      <c r="E11" s="89"/>
      <c r="F11" s="89"/>
      <c r="G11" s="90"/>
    </row>
    <row r="12" spans="1:7" ht="12.75">
      <c r="A12" s="79">
        <v>411</v>
      </c>
      <c r="B12" s="80" t="s">
        <v>91</v>
      </c>
      <c r="C12" s="81">
        <f>SUM(C13:C14)</f>
        <v>2265600</v>
      </c>
      <c r="D12" s="81">
        <f>SUM(D13:D14)</f>
        <v>1635258.22</v>
      </c>
      <c r="E12" s="81">
        <f>SUM(E13:E14)</f>
        <v>2251659</v>
      </c>
      <c r="F12" s="81">
        <f>SUM(F13:F14)</f>
        <v>2454700</v>
      </c>
      <c r="G12" s="105">
        <f t="shared" si="0"/>
        <v>108.34657485875707</v>
      </c>
    </row>
    <row r="13" spans="1:7" ht="12.75">
      <c r="A13" s="25">
        <v>411100</v>
      </c>
      <c r="B13" s="20" t="s">
        <v>177</v>
      </c>
      <c r="C13" s="46">
        <f>SUM('5-organizaciona'!D135+'5-organizaciona'!D319+'5-organizaciona'!D383)</f>
        <v>1778600</v>
      </c>
      <c r="D13" s="46">
        <f>SUM('5-organizaciona'!E135+'5-organizaciona'!E319+'5-organizaciona'!E383)</f>
        <v>1267065.51</v>
      </c>
      <c r="E13" s="46">
        <f>SUM('5-organizaciona'!F135+'5-organizaciona'!F319+'5-organizaciona'!F383)</f>
        <v>1766159</v>
      </c>
      <c r="F13" s="46">
        <f>SUM('5-organizaciona'!G135+'5-organizaciona'!G319+'5-organizaciona'!G383)</f>
        <v>1936700</v>
      </c>
      <c r="G13" s="92">
        <f>SUM('5-organizaciona'!H135+'5-organizaciona'!H319+'5-organizaciona'!H383)</f>
        <v>309.1589788052376</v>
      </c>
    </row>
    <row r="14" spans="1:7" ht="12.75">
      <c r="A14" s="25">
        <v>411200</v>
      </c>
      <c r="B14" s="20" t="s">
        <v>179</v>
      </c>
      <c r="C14" s="46">
        <f>SUM('5-organizaciona'!D138+'5-organizaciona'!D322+'5-organizaciona'!D386+'5-organizaciona'!D419)</f>
        <v>487000</v>
      </c>
      <c r="D14" s="46">
        <f>SUM('5-organizaciona'!E138+'5-organizaciona'!E322+'5-organizaciona'!E386+'5-organizaciona'!E419)</f>
        <v>368192.71</v>
      </c>
      <c r="E14" s="46">
        <f>SUM('5-organizaciona'!F138+'5-organizaciona'!F322+'5-organizaciona'!F386+'5-organizaciona'!F419)</f>
        <v>485500</v>
      </c>
      <c r="F14" s="46">
        <f>SUM('5-organizaciona'!G138+'5-organizaciona'!G322+'5-organizaciona'!G386+'5-organizaciona'!G419)</f>
        <v>518000</v>
      </c>
      <c r="G14" s="92">
        <f t="shared" si="0"/>
        <v>106.36550308008215</v>
      </c>
    </row>
    <row r="15" spans="1:7" ht="12.75">
      <c r="A15" s="25"/>
      <c r="B15" s="20"/>
      <c r="C15" s="20"/>
      <c r="D15" s="20"/>
      <c r="E15" s="20"/>
      <c r="F15" s="46"/>
      <c r="G15" s="90"/>
    </row>
    <row r="16" spans="1:7" ht="12.75">
      <c r="A16" s="79">
        <v>412</v>
      </c>
      <c r="B16" s="80" t="s">
        <v>92</v>
      </c>
      <c r="C16" s="81">
        <f>SUM(C17:C25)</f>
        <v>1552968.8399999999</v>
      </c>
      <c r="D16" s="81">
        <f>SUM(D17:D25)</f>
        <v>1003121.9299999999</v>
      </c>
      <c r="E16" s="81">
        <f>SUM(E17:E25)</f>
        <v>1637213.15</v>
      </c>
      <c r="F16" s="81">
        <f>SUM(F17:F25)</f>
        <v>1871430</v>
      </c>
      <c r="G16" s="105">
        <f t="shared" si="0"/>
        <v>120.5066033391887</v>
      </c>
    </row>
    <row r="17" spans="1:7" ht="12.75">
      <c r="A17" s="25">
        <v>412100</v>
      </c>
      <c r="B17" s="20" t="s">
        <v>335</v>
      </c>
      <c r="C17" s="46">
        <f>SUM('5-organizaciona'!D29+'5-organizaciona'!D142)</f>
        <v>11000</v>
      </c>
      <c r="D17" s="46">
        <f>SUM('5-organizaciona'!E29+'5-organizaciona'!E142)</f>
        <v>7411.33</v>
      </c>
      <c r="E17" s="46">
        <f>SUM('5-organizaciona'!F29+'5-organizaciona'!F142)</f>
        <v>11000</v>
      </c>
      <c r="F17" s="46">
        <f>SUM('5-organizaciona'!G29+'5-organizaciona'!G142)</f>
        <v>12000</v>
      </c>
      <c r="G17" s="92">
        <f t="shared" si="0"/>
        <v>109.09090909090908</v>
      </c>
    </row>
    <row r="18" spans="1:7" ht="12.75">
      <c r="A18" s="25">
        <v>412200</v>
      </c>
      <c r="B18" s="20" t="s">
        <v>336</v>
      </c>
      <c r="C18" s="46">
        <f>SUM('5-organizaciona'!D30+'5-organizaciona'!D143+'5-organizaciona'!D144+'5-organizaciona'!D145+'5-organizaciona'!D146+'5-organizaciona'!D147+'5-organizaciona'!D258+'5-organizaciona'!D259+'5-organizaciona'!D305+'5-organizaciona'!D327+'5-organizaciona'!D390+'5-organizaciona'!D391+'5-organizaciona'!D392+'5-organizaciona'!D423+'5-organizaciona'!D424+'5-organizaciona'!D425+'5-organizaciona'!D456+'5-organizaciona'!D457+'5-organizaciona'!D458)</f>
        <v>188300</v>
      </c>
      <c r="D18" s="46">
        <f>SUM('5-organizaciona'!E30+'5-organizaciona'!E143+'5-organizaciona'!E144+'5-organizaciona'!E145+'5-organizaciona'!E146+'5-organizaciona'!E147+'5-organizaciona'!E258+'5-organizaciona'!E259+'5-organizaciona'!E305+'5-organizaciona'!E327+'5-organizaciona'!E390+'5-organizaciona'!E391+'5-organizaciona'!E392+'5-organizaciona'!E423+'5-organizaciona'!E424+'5-organizaciona'!E425+'5-organizaciona'!E456+'5-organizaciona'!E457+'5-organizaciona'!E458)</f>
        <v>108359.99</v>
      </c>
      <c r="E18" s="46">
        <f>SUM('5-organizaciona'!F30+'5-organizaciona'!F143+'5-organizaciona'!F144+'5-organizaciona'!F145+'5-organizaciona'!F146+'5-organizaciona'!F147+'5-organizaciona'!F258+'5-organizaciona'!F259+'5-organizaciona'!F305+'5-organizaciona'!F327+'5-organizaciona'!F390+'5-organizaciona'!F391+'5-organizaciona'!F392+'5-organizaciona'!F423+'5-organizaciona'!F424+'5-organizaciona'!F425+'5-organizaciona'!F456+'5-organizaciona'!F457+'5-organizaciona'!F458)</f>
        <v>186700</v>
      </c>
      <c r="F18" s="46">
        <f>SUM('5-organizaciona'!G30+'5-organizaciona'!G143+'5-organizaciona'!G144+'5-organizaciona'!G145+'5-organizaciona'!G146+'5-organizaciona'!G147+'5-organizaciona'!G258+'5-organizaciona'!G259+'5-organizaciona'!G305+'5-organizaciona'!G327+'5-organizaciona'!G390+'5-organizaciona'!G391+'5-organizaciona'!G392+'5-organizaciona'!G423+'5-organizaciona'!G424+'5-organizaciona'!G425+'5-organizaciona'!G456+'5-organizaciona'!G457+'5-organizaciona'!G458)</f>
        <v>190900</v>
      </c>
      <c r="G18" s="92">
        <f t="shared" si="0"/>
        <v>101.38077535847052</v>
      </c>
    </row>
    <row r="19" spans="1:7" ht="12.75">
      <c r="A19" s="25">
        <v>412300</v>
      </c>
      <c r="B19" s="20" t="s">
        <v>337</v>
      </c>
      <c r="C19" s="46">
        <f>SUM('5-organizaciona'!D31+'5-organizaciona'!D94+'5-organizaciona'!D95+'5-organizaciona'!D96+'5-organizaciona'!D97+'5-organizaciona'!D331+'5-organizaciona'!D393+'5-organizaciona'!D426+'5-organizaciona'!D459)</f>
        <v>41900</v>
      </c>
      <c r="D19" s="46">
        <f>SUM('5-organizaciona'!E31+'5-organizaciona'!E94+'5-organizaciona'!E95+'5-organizaciona'!E96+'5-organizaciona'!E97+'5-organizaciona'!E331+'5-organizaciona'!E393+'5-organizaciona'!E426+'5-organizaciona'!E459)</f>
        <v>27275.549999999996</v>
      </c>
      <c r="E19" s="46">
        <f>SUM('5-organizaciona'!F31+'5-organizaciona'!F94+'5-organizaciona'!F95+'5-organizaciona'!F96+'5-organizaciona'!F97+'5-organizaciona'!F331+'5-organizaciona'!F393+'5-organizaciona'!F426+'5-organizaciona'!F459)</f>
        <v>42000</v>
      </c>
      <c r="F19" s="46">
        <f>SUM('5-organizaciona'!G31+'5-organizaciona'!G94+'5-organizaciona'!G95+'5-organizaciona'!G96+'5-organizaciona'!G97+'5-organizaciona'!G331+'5-organizaciona'!G393+'5-organizaciona'!G426+'5-organizaciona'!G459)</f>
        <v>42000</v>
      </c>
      <c r="G19" s="92">
        <f t="shared" si="0"/>
        <v>100.23866348448686</v>
      </c>
    </row>
    <row r="20" spans="1:7" ht="12.75">
      <c r="A20" s="25">
        <v>412400</v>
      </c>
      <c r="B20" s="20" t="s">
        <v>290</v>
      </c>
      <c r="C20" s="46">
        <f>SUM('5-organizaciona'!D98+'5-organizaciona'!D394+'5-organizaciona'!D427+'5-organizaciona'!D461)</f>
        <v>43000</v>
      </c>
      <c r="D20" s="46">
        <f>SUM('5-organizaciona'!E98+'5-organizaciona'!E394+'5-organizaciona'!E427+'5-organizaciona'!E461)</f>
        <v>36534.520000000004</v>
      </c>
      <c r="E20" s="46">
        <f>SUM('5-organizaciona'!F98+'5-organizaciona'!F394+'5-organizaciona'!F427+'5-organizaciona'!F461)</f>
        <v>44000</v>
      </c>
      <c r="F20" s="46">
        <f>SUM('5-organizaciona'!G98+'5-organizaciona'!G394+'5-organizaciona'!G427+'5-organizaciona'!G461)</f>
        <v>42400</v>
      </c>
      <c r="G20" s="92">
        <f t="shared" si="0"/>
        <v>98.6046511627907</v>
      </c>
    </row>
    <row r="21" spans="1:7" ht="12.75">
      <c r="A21" s="25">
        <v>412500</v>
      </c>
      <c r="B21" s="20" t="s">
        <v>402</v>
      </c>
      <c r="C21" s="46">
        <f>SUM('5-organizaciona'!D32+'5-organizaciona'!D99+'5-organizaciona'!D100+'5-organizaciona'!D260+'5-organizaciona'!D261+'5-organizaciona'!D262+'5-organizaciona'!D263+'5-organizaciona'!D264+'5-organizaciona'!D332+'5-organizaciona'!D395+'5-organizaciona'!D428+'5-organizaciona'!D460)</f>
        <v>327300</v>
      </c>
      <c r="D21" s="46">
        <f>SUM('5-organizaciona'!E32+'5-organizaciona'!E99+'5-organizaciona'!E100+'5-organizaciona'!E260+'5-organizaciona'!E261+'5-organizaciona'!E262+'5-organizaciona'!E263+'5-organizaciona'!E264+'5-organizaciona'!E332+'5-organizaciona'!E395+'5-organizaciona'!E428+'5-organizaciona'!E460)</f>
        <v>194697.96</v>
      </c>
      <c r="E21" s="46">
        <f>SUM('5-organizaciona'!F32+'5-organizaciona'!F99+'5-organizaciona'!F100+'5-organizaciona'!F260+'5-organizaciona'!F261+'5-organizaciona'!F262+'5-organizaciona'!F263+'5-organizaciona'!F264+'5-organizaciona'!F332+'5-organizaciona'!F395+'5-organizaciona'!F428+'5-organizaciona'!F460)</f>
        <v>375500</v>
      </c>
      <c r="F21" s="46">
        <f>SUM('5-organizaciona'!G32+'5-organizaciona'!G99+'5-organizaciona'!G100+'5-organizaciona'!G260+'5-organizaciona'!G261+'5-organizaciona'!G262+'5-organizaciona'!G263+'5-organizaciona'!G264+'5-organizaciona'!G332+'5-organizaciona'!G395+'5-organizaciona'!G428+'5-organizaciona'!G460)</f>
        <v>416000</v>
      </c>
      <c r="G21" s="92">
        <f t="shared" si="0"/>
        <v>127.10051940116101</v>
      </c>
    </row>
    <row r="22" spans="1:7" ht="12.75">
      <c r="A22" s="25">
        <v>412600</v>
      </c>
      <c r="B22" s="20" t="s">
        <v>125</v>
      </c>
      <c r="C22" s="46">
        <f>SUM('5-organizaciona'!D15+'5-organizaciona'!D33+'5-organizaciona'!D40+'5-organizaciona'!D60+'5-organizaciona'!D61+'5-organizaciona'!D82+'5-organizaciona'!D101+'5-organizaciona'!D148+'5-organizaciona'!D184+'5-organizaciona'!D265+'5-organizaciona'!D306+'5-organizaciona'!D334+'5-organizaciona'!D396+'5-organizaciona'!D397+'5-organizaciona'!D429+'5-organizaciona'!D430+'5-organizaciona'!D462+'5-organizaciona'!D463)</f>
        <v>44400</v>
      </c>
      <c r="D22" s="46">
        <f>SUM('5-organizaciona'!E15+'5-organizaciona'!E33+'5-organizaciona'!E40+'5-organizaciona'!E60+'5-organizaciona'!E61+'5-organizaciona'!E82+'5-organizaciona'!E101+'5-organizaciona'!E148+'5-organizaciona'!E184+'5-organizaciona'!E265+'5-organizaciona'!E306+'5-organizaciona'!E334+'5-organizaciona'!E396+'5-organizaciona'!E397+'5-organizaciona'!E429+'5-organizaciona'!E430+'5-organizaciona'!E462+'5-organizaciona'!E463)</f>
        <v>22566.689999999995</v>
      </c>
      <c r="E22" s="46">
        <f>SUM('5-organizaciona'!F15+'5-organizaciona'!F33+'5-organizaciona'!F40+'5-organizaciona'!F60+'5-organizaciona'!F61+'5-organizaciona'!F82+'5-organizaciona'!F101+'5-organizaciona'!F148+'5-organizaciona'!F184+'5-organizaciona'!F265+'5-organizaciona'!F306+'5-organizaciona'!F334+'5-organizaciona'!F396+'5-organizaciona'!F397+'5-organizaciona'!F429+'5-organizaciona'!F430+'5-organizaciona'!F462+'5-organizaciona'!F463)</f>
        <v>42900</v>
      </c>
      <c r="F22" s="46">
        <f>SUM('5-organizaciona'!G15+'5-organizaciona'!G33+'5-organizaciona'!G40+'5-organizaciona'!G60+'5-organizaciona'!G61+'5-organizaciona'!G82+'5-organizaciona'!G101+'5-organizaciona'!G148+'5-organizaciona'!G184+'5-organizaciona'!G265+'5-organizaciona'!G306+'5-organizaciona'!G334+'5-organizaciona'!G396+'5-organizaciona'!G397+'5-organizaciona'!G429+'5-organizaciona'!G430+'5-organizaciona'!G462+'5-organizaciona'!G463)</f>
        <v>51460</v>
      </c>
      <c r="G22" s="92">
        <f t="shared" si="0"/>
        <v>115.90090090090091</v>
      </c>
    </row>
    <row r="23" spans="1:7" ht="12.75">
      <c r="A23" s="25">
        <v>412700</v>
      </c>
      <c r="B23" s="20" t="s">
        <v>313</v>
      </c>
      <c r="C23" s="46">
        <f>SUM('5-organizaciona'!D34+'5-organizaciona'!D102+'5-organizaciona'!D149+'5-organizaciona'!D150+'5-organizaciona'!D151+'5-organizaciona'!D152+'5-organizaciona'!D153+'5-organizaciona'!D154+'5-organizaciona'!D266+'5-organizaciona'!D267+'5-organizaciona'!D307+'5-organizaciona'!D308+'5-organizaciona'!D309+'5-organizaciona'!D338+'5-organizaciona'!D398+'5-organizaciona'!D399+'5-organizaciona'!D400+'5-organizaciona'!D431+'5-organizaciona'!D432+'5-organizaciona'!D433+'5-organizaciona'!D464+'5-organizaciona'!D465)</f>
        <v>91818.84</v>
      </c>
      <c r="D23" s="46">
        <f>SUM('5-organizaciona'!E34+'5-organizaciona'!E102+'5-organizaciona'!E149+'5-organizaciona'!E150+'5-organizaciona'!E151+'5-organizaciona'!E152+'5-organizaciona'!E153+'5-organizaciona'!E154+'5-organizaciona'!E266+'5-organizaciona'!E267+'5-organizaciona'!E307+'5-organizaciona'!E308+'5-organizaciona'!E309+'5-organizaciona'!E338+'5-organizaciona'!E398+'5-organizaciona'!E399+'5-organizaciona'!E400+'5-organizaciona'!E431+'5-organizaciona'!E432+'5-organizaciona'!E433+'5-organizaciona'!E464+'5-organizaciona'!E465)</f>
        <v>37273.96000000001</v>
      </c>
      <c r="E23" s="46">
        <f>SUM('5-organizaciona'!F34+'5-organizaciona'!F102+'5-organizaciona'!F149+'5-organizaciona'!F150+'5-organizaciona'!F151+'5-organizaciona'!F152+'5-organizaciona'!F153+'5-organizaciona'!F154+'5-organizaciona'!F266+'5-organizaciona'!F267+'5-organizaciona'!F307+'5-organizaciona'!F308+'5-organizaciona'!F309+'5-organizaciona'!F338+'5-organizaciona'!F398+'5-organizaciona'!F399+'5-organizaciona'!F400+'5-organizaciona'!F431+'5-organizaciona'!F432+'5-organizaciona'!F433+'5-organizaciona'!F464+'5-organizaciona'!F465)</f>
        <v>74793.15</v>
      </c>
      <c r="F23" s="46">
        <f>SUM('5-organizaciona'!G34+'5-organizaciona'!G102+'5-organizaciona'!G149+'5-organizaciona'!G150+'5-organizaciona'!G151+'5-organizaciona'!G152+'5-organizaciona'!G153+'5-organizaciona'!G154+'5-organizaciona'!G266+'5-organizaciona'!G267+'5-organizaciona'!G307+'5-organizaciona'!G308+'5-organizaciona'!G309+'5-organizaciona'!G338+'5-organizaciona'!G398+'5-organizaciona'!G399+'5-organizaciona'!G400+'5-organizaciona'!G431+'5-organizaciona'!G432+'5-organizaciona'!G433+'5-organizaciona'!G464+'5-organizaciona'!G465)</f>
        <v>93000</v>
      </c>
      <c r="G23" s="92">
        <f t="shared" si="0"/>
        <v>101.28640265984627</v>
      </c>
    </row>
    <row r="24" spans="1:7" ht="12.75">
      <c r="A24" s="25">
        <v>412800</v>
      </c>
      <c r="B24" s="20" t="s">
        <v>501</v>
      </c>
      <c r="C24" s="46">
        <f>SUM('5-organizaciona'!D269)</f>
        <v>252500</v>
      </c>
      <c r="D24" s="46">
        <f>SUM('5-organizaciona'!E269)</f>
        <v>200597.99</v>
      </c>
      <c r="E24" s="46">
        <f>SUM('5-organizaciona'!F269)</f>
        <v>281100</v>
      </c>
      <c r="F24" s="46">
        <f>SUM('5-organizaciona'!G269)</f>
        <v>325500</v>
      </c>
      <c r="G24" s="92">
        <f t="shared" si="0"/>
        <v>128.9108910891089</v>
      </c>
    </row>
    <row r="25" spans="1:7" ht="12.75">
      <c r="A25" s="25">
        <v>412900</v>
      </c>
      <c r="B25" s="20" t="s">
        <v>162</v>
      </c>
      <c r="C25" s="46">
        <f>SUM('5-organizaciona'!D16+'5-organizaciona'!D17+'5-organizaciona'!D35+'5-organizaciona'!D36+'5-organizaciona'!D37+'5-organizaciona'!D41+'5-organizaciona'!D42+'5-organizaciona'!D43+'5-organizaciona'!D62+'5-organizaciona'!D63+'5-organizaciona'!D64+'5-organizaciona'!D65+'5-organizaciona'!D83+'5-organizaciona'!D103+'5-organizaciona'!D104+'5-organizaciona'!D105+'5-organizaciona'!D155+'5-organizaciona'!D156+'5-organizaciona'!D157+'5-organizaciona'!D158+'5-organizaciona'!D159+'5-organizaciona'!D160+'5-organizaciona'!D161+'5-organizaciona'!D185+'5-organizaciona'!D276+'5-organizaciona'!D310+'5-organizaciona'!D343+'5-organizaciona'!D401+'5-organizaciona'!D402+'5-organizaciona'!D403+'5-organizaciona'!D404+'5-organizaciona'!D405+'5-organizaciona'!D406+'5-organizaciona'!D434+'5-organizaciona'!D435+'5-organizaciona'!D436+'5-organizaciona'!D437+'5-organizaciona'!D438+'5-organizaciona'!D466+'5-organizaciona'!D467)</f>
        <v>552750</v>
      </c>
      <c r="D25" s="46">
        <f>SUM('5-organizaciona'!E16+'5-organizaciona'!E17+'5-organizaciona'!E35+'5-organizaciona'!E36+'5-organizaciona'!E37+'5-organizaciona'!E41+'5-organizaciona'!E42+'5-organizaciona'!E43+'5-organizaciona'!E62+'5-organizaciona'!E63+'5-organizaciona'!E64+'5-organizaciona'!E65+'5-organizaciona'!E83+'5-organizaciona'!E103+'5-organizaciona'!E104+'5-organizaciona'!E105+'5-organizaciona'!E155+'5-organizaciona'!E156+'5-organizaciona'!E157+'5-organizaciona'!E158+'5-organizaciona'!E159+'5-organizaciona'!E160+'5-organizaciona'!E161+'5-organizaciona'!E185+'5-organizaciona'!E276+'5-organizaciona'!E310+'5-organizaciona'!E343+'5-organizaciona'!E401+'5-organizaciona'!E402+'5-organizaciona'!E403+'5-organizaciona'!E404+'5-organizaciona'!E405+'5-organizaciona'!E406+'5-organizaciona'!E434+'5-organizaciona'!E435+'5-organizaciona'!E436+'5-organizaciona'!E437+'5-organizaciona'!E438+'5-organizaciona'!E466+'5-organizaciona'!E467)</f>
        <v>368403.93999999994</v>
      </c>
      <c r="E25" s="46">
        <f>SUM('5-organizaciona'!F16+'5-organizaciona'!F17+'5-organizaciona'!F35+'5-organizaciona'!F36+'5-organizaciona'!F37+'5-organizaciona'!F41+'5-organizaciona'!F42+'5-organizaciona'!F43+'5-organizaciona'!F62+'5-organizaciona'!F63+'5-organizaciona'!F64+'5-organizaciona'!F65+'5-organizaciona'!F83+'5-organizaciona'!F103+'5-organizaciona'!F104+'5-organizaciona'!F105+'5-organizaciona'!F155+'5-organizaciona'!F156+'5-organizaciona'!F157+'5-organizaciona'!F158+'5-organizaciona'!F159+'5-organizaciona'!F160+'5-organizaciona'!F161+'5-organizaciona'!F185+'5-organizaciona'!F276+'5-organizaciona'!F310+'5-organizaciona'!F343+'5-organizaciona'!F401+'5-organizaciona'!F402+'5-organizaciona'!F403+'5-organizaciona'!F404+'5-organizaciona'!F405+'5-organizaciona'!F406+'5-organizaciona'!F434+'5-organizaciona'!F435+'5-organizaciona'!F436+'5-organizaciona'!F437+'5-organizaciona'!F438+'5-organizaciona'!F466+'5-organizaciona'!F467)</f>
        <v>579220</v>
      </c>
      <c r="F25" s="46">
        <f>SUM('5-organizaciona'!G16+'5-organizaciona'!G17+'5-organizaciona'!G35+'5-organizaciona'!G36+'5-organizaciona'!G37+'5-organizaciona'!G41+'5-organizaciona'!G42+'5-organizaciona'!G43+'5-organizaciona'!G62+'5-organizaciona'!G63+'5-organizaciona'!G64+'5-organizaciona'!G65+'5-organizaciona'!G83+'5-organizaciona'!G103+'5-organizaciona'!G104+'5-organizaciona'!G105+'5-organizaciona'!G155+'5-organizaciona'!G156+'5-organizaciona'!G157+'5-organizaciona'!G158+'5-organizaciona'!G159+'5-organizaciona'!G160+'5-organizaciona'!G161+'5-organizaciona'!G185+'5-organizaciona'!G276+'5-organizaciona'!G310+'5-organizaciona'!G343+'5-organizaciona'!G401+'5-organizaciona'!G402+'5-organizaciona'!G403+'5-organizaciona'!G404+'5-organizaciona'!G405+'5-organizaciona'!G406+'5-organizaciona'!G434+'5-organizaciona'!G435+'5-organizaciona'!G436+'5-organizaciona'!G437+'5-organizaciona'!G438+'5-organizaciona'!G466+'5-organizaciona'!G467)</f>
        <v>698170</v>
      </c>
      <c r="G25" s="92">
        <f t="shared" si="0"/>
        <v>126.30845771144278</v>
      </c>
    </row>
    <row r="26" spans="1:7" ht="12.75">
      <c r="A26" s="25"/>
      <c r="B26" s="20"/>
      <c r="C26" s="46"/>
      <c r="D26" s="46"/>
      <c r="E26" s="46"/>
      <c r="F26" s="46"/>
      <c r="G26" s="90"/>
    </row>
    <row r="27" spans="1:7" ht="12.75">
      <c r="A27" s="79">
        <v>413</v>
      </c>
      <c r="B27" s="80" t="s">
        <v>338</v>
      </c>
      <c r="C27" s="81">
        <f>SUM(C28:C31)</f>
        <v>222550</v>
      </c>
      <c r="D27" s="81">
        <f>SUM(D28:D31)</f>
        <v>110988.62</v>
      </c>
      <c r="E27" s="81">
        <f>SUM(E28:E31)</f>
        <v>216250</v>
      </c>
      <c r="F27" s="81">
        <f>SUM(F28:F31)</f>
        <v>196800</v>
      </c>
      <c r="G27" s="105">
        <f t="shared" si="0"/>
        <v>88.42956638957537</v>
      </c>
    </row>
    <row r="28" spans="1:7" ht="12.75">
      <c r="A28" s="25">
        <v>413100</v>
      </c>
      <c r="B28" s="20" t="s">
        <v>339</v>
      </c>
      <c r="C28" s="46">
        <f>SUM('5-organizaciona'!D163)</f>
        <v>212530</v>
      </c>
      <c r="D28" s="46">
        <f>SUM('5-organizaciona'!E163)</f>
        <v>110578.65</v>
      </c>
      <c r="E28" s="46">
        <f>SUM('5-organizaciona'!F163)</f>
        <v>212530</v>
      </c>
      <c r="F28" s="46">
        <f>SUM('5-organizaciona'!G163)</f>
        <v>176945</v>
      </c>
      <c r="G28" s="92">
        <f t="shared" si="0"/>
        <v>83.25648143791464</v>
      </c>
    </row>
    <row r="29" spans="1:7" ht="12.75">
      <c r="A29" s="25">
        <v>413300</v>
      </c>
      <c r="B29" s="20" t="s">
        <v>340</v>
      </c>
      <c r="C29" s="46">
        <f>SUM('5-organizaciona'!D164)</f>
        <v>1</v>
      </c>
      <c r="D29" s="46">
        <f>SUM('5-organizaciona'!E164)</f>
        <v>0.15</v>
      </c>
      <c r="E29" s="46">
        <f>SUM('5-organizaciona'!F164)</f>
        <v>1</v>
      </c>
      <c r="F29" s="46">
        <f>SUM('5-organizaciona'!G164)</f>
        <v>0</v>
      </c>
      <c r="G29" s="92">
        <f t="shared" si="0"/>
        <v>0</v>
      </c>
    </row>
    <row r="30" spans="1:7" ht="12.75">
      <c r="A30" s="25">
        <v>413400</v>
      </c>
      <c r="B30" s="20" t="s">
        <v>443</v>
      </c>
      <c r="C30" s="46">
        <f>SUM('5-organizaciona'!D165+'5-organizaciona'!D166)</f>
        <v>5000</v>
      </c>
      <c r="D30" s="46">
        <f>SUM('5-organizaciona'!E165+'5-organizaciona'!E166)</f>
        <v>409.82</v>
      </c>
      <c r="E30" s="46">
        <f>SUM('5-organizaciona'!F165+'5-organizaciona'!F166)</f>
        <v>2700</v>
      </c>
      <c r="F30" s="46">
        <f>SUM('5-organizaciona'!G165+'5-organizaciona'!G166)</f>
        <v>17855</v>
      </c>
      <c r="G30" s="92">
        <f t="shared" si="0"/>
        <v>357.1</v>
      </c>
    </row>
    <row r="31" spans="1:7" ht="12.75">
      <c r="A31" s="25">
        <v>413900</v>
      </c>
      <c r="B31" s="20" t="s">
        <v>431</v>
      </c>
      <c r="C31" s="46">
        <f>SUM('5-organizaciona'!D167)</f>
        <v>5019</v>
      </c>
      <c r="D31" s="46">
        <f>SUM('5-organizaciona'!E167)</f>
        <v>0</v>
      </c>
      <c r="E31" s="46">
        <f>SUM('5-organizaciona'!F167)</f>
        <v>1019</v>
      </c>
      <c r="F31" s="46">
        <f>SUM('5-organizaciona'!G167)</f>
        <v>2000</v>
      </c>
      <c r="G31" s="92">
        <f t="shared" si="0"/>
        <v>39.848575413428975</v>
      </c>
    </row>
    <row r="32" spans="1:7" ht="12.75">
      <c r="A32" s="25"/>
      <c r="B32" s="20"/>
      <c r="C32" s="46"/>
      <c r="D32" s="46"/>
      <c r="E32" s="46"/>
      <c r="F32" s="46"/>
      <c r="G32" s="92"/>
    </row>
    <row r="33" spans="1:7" ht="12.75">
      <c r="A33" s="79">
        <v>414</v>
      </c>
      <c r="B33" s="80" t="s">
        <v>467</v>
      </c>
      <c r="C33" s="81">
        <f>SUM(C34)</f>
        <v>0</v>
      </c>
      <c r="D33" s="81">
        <f>SUM(D34)</f>
        <v>0</v>
      </c>
      <c r="E33" s="81">
        <f>SUM(E34)</f>
        <v>17750</v>
      </c>
      <c r="F33" s="81">
        <f>SUM(F34)</f>
        <v>38200</v>
      </c>
      <c r="G33" s="105">
        <v>0</v>
      </c>
    </row>
    <row r="34" spans="1:7" ht="12.75">
      <c r="A34" s="91">
        <v>4141</v>
      </c>
      <c r="B34" s="93" t="s">
        <v>468</v>
      </c>
      <c r="C34" s="46">
        <f>SUM('5-organizaciona'!D187)</f>
        <v>0</v>
      </c>
      <c r="D34" s="46">
        <f>SUM('5-organizaciona'!E187)</f>
        <v>0</v>
      </c>
      <c r="E34" s="46">
        <f>SUM('5-organizaciona'!F187)</f>
        <v>17750</v>
      </c>
      <c r="F34" s="46">
        <f>SUM('5-organizaciona'!G187)</f>
        <v>38200</v>
      </c>
      <c r="G34" s="92">
        <v>0</v>
      </c>
    </row>
    <row r="35" spans="1:7" ht="12.75">
      <c r="A35" s="25"/>
      <c r="B35" s="20"/>
      <c r="C35" s="20"/>
      <c r="D35" s="20"/>
      <c r="E35" s="20"/>
      <c r="F35" s="20"/>
      <c r="G35" s="90"/>
    </row>
    <row r="36" spans="1:7" ht="12.75">
      <c r="A36" s="79">
        <v>415</v>
      </c>
      <c r="B36" s="80" t="s">
        <v>94</v>
      </c>
      <c r="C36" s="81">
        <f>SUM(C37)</f>
        <v>813800</v>
      </c>
      <c r="D36" s="81">
        <f>SUM(D37)</f>
        <v>578490.95</v>
      </c>
      <c r="E36" s="81">
        <f>SUM(E37)</f>
        <v>848320</v>
      </c>
      <c r="F36" s="81">
        <f>SUM(F37)</f>
        <v>860200</v>
      </c>
      <c r="G36" s="105">
        <f t="shared" si="0"/>
        <v>105.70164659621528</v>
      </c>
    </row>
    <row r="37" spans="1:7" ht="12.75">
      <c r="A37" s="25">
        <v>415200</v>
      </c>
      <c r="B37" s="20" t="s">
        <v>341</v>
      </c>
      <c r="C37" s="46">
        <f>SUM('5-organizaciona'!D45+'5-organizaciona'!D107+'5-organizaciona'!D193)</f>
        <v>813800</v>
      </c>
      <c r="D37" s="46">
        <f>SUM('5-organizaciona'!E45+'5-organizaciona'!E107+'5-organizaciona'!E193)</f>
        <v>578490.95</v>
      </c>
      <c r="E37" s="46">
        <f>SUM('5-organizaciona'!F45+'5-organizaciona'!F107+'5-organizaciona'!F193)</f>
        <v>848320</v>
      </c>
      <c r="F37" s="46">
        <f>SUM('5-organizaciona'!G45+'5-organizaciona'!G107+'5-organizaciona'!G193)</f>
        <v>860200</v>
      </c>
      <c r="G37" s="92">
        <f t="shared" si="0"/>
        <v>105.70164659621528</v>
      </c>
    </row>
    <row r="38" spans="1:7" ht="12.75">
      <c r="A38" s="25"/>
      <c r="B38" s="46"/>
      <c r="C38" s="46"/>
      <c r="D38" s="46"/>
      <c r="E38" s="46"/>
      <c r="F38" s="46"/>
      <c r="G38" s="90"/>
    </row>
    <row r="39" spans="1:7" ht="12.75">
      <c r="A39" s="79">
        <v>416</v>
      </c>
      <c r="B39" s="80" t="s">
        <v>342</v>
      </c>
      <c r="C39" s="81">
        <f>SUM(C40:C42)</f>
        <v>1113200</v>
      </c>
      <c r="D39" s="81">
        <f>SUM(D40:D42)</f>
        <v>691693.62</v>
      </c>
      <c r="E39" s="81">
        <f>SUM(E40:E42)</f>
        <v>1043580</v>
      </c>
      <c r="F39" s="81">
        <f>SUM(F40:F42)</f>
        <v>1066000</v>
      </c>
      <c r="G39" s="105">
        <f t="shared" si="0"/>
        <v>95.7599712540424</v>
      </c>
    </row>
    <row r="40" spans="1:7" ht="12.75">
      <c r="A40" s="25">
        <v>416100</v>
      </c>
      <c r="B40" s="20" t="s">
        <v>343</v>
      </c>
      <c r="C40" s="46">
        <f>SUM('5-organizaciona'!D67+'5-organizaciona'!D114+'5-organizaciona'!D238+'5-organizaciona'!D352)</f>
        <v>788200</v>
      </c>
      <c r="D40" s="46">
        <f>SUM('5-organizaciona'!E67+'5-organizaciona'!E114+'5-organizaciona'!E238+'5-organizaciona'!E352)</f>
        <v>483248.81</v>
      </c>
      <c r="E40" s="46">
        <f>SUM('5-organizaciona'!F67+'5-organizaciona'!F114+'5-organizaciona'!F238+'5-organizaciona'!F352)</f>
        <v>755580</v>
      </c>
      <c r="F40" s="46">
        <f>SUM('5-organizaciona'!G67+'5-organizaciona'!G114+'5-organizaciona'!G238+'5-organizaciona'!G352)</f>
        <v>777000</v>
      </c>
      <c r="G40" s="92">
        <f t="shared" si="0"/>
        <v>98.57904085257549</v>
      </c>
    </row>
    <row r="41" spans="1:7" ht="12.75">
      <c r="A41" s="25">
        <v>416200</v>
      </c>
      <c r="B41" s="20" t="s">
        <v>344</v>
      </c>
      <c r="C41" s="46">
        <f>SUM('5-organizaciona'!D361)</f>
        <v>90000</v>
      </c>
      <c r="D41" s="46">
        <f>SUM('5-organizaciona'!E361)</f>
        <v>60427.66</v>
      </c>
      <c r="E41" s="46">
        <f>SUM('5-organizaciona'!F361)</f>
        <v>85000</v>
      </c>
      <c r="F41" s="46">
        <f>SUM('5-organizaciona'!G361)</f>
        <v>85000</v>
      </c>
      <c r="G41" s="92">
        <f t="shared" si="0"/>
        <v>94.44444444444444</v>
      </c>
    </row>
    <row r="42" spans="1:7" ht="12.75">
      <c r="A42" s="25">
        <v>416300</v>
      </c>
      <c r="B42" s="20" t="s">
        <v>303</v>
      </c>
      <c r="C42" s="46">
        <f>SUM('5-organizaciona'!D364)</f>
        <v>235000</v>
      </c>
      <c r="D42" s="46">
        <f>SUM('5-organizaciona'!E364)</f>
        <v>148017.15</v>
      </c>
      <c r="E42" s="46">
        <f>SUM('5-organizaciona'!F364)</f>
        <v>203000</v>
      </c>
      <c r="F42" s="46">
        <f>SUM('5-organizaciona'!G364)</f>
        <v>204000</v>
      </c>
      <c r="G42" s="92">
        <f t="shared" si="0"/>
        <v>86.80851063829788</v>
      </c>
    </row>
    <row r="43" spans="1:7" ht="12.75">
      <c r="A43" s="25"/>
      <c r="B43" s="20"/>
      <c r="C43" s="46"/>
      <c r="D43" s="46"/>
      <c r="E43" s="46"/>
      <c r="F43" s="46"/>
      <c r="G43" s="90"/>
    </row>
    <row r="44" spans="1:7" ht="12.75">
      <c r="A44" s="25"/>
      <c r="B44" s="20"/>
      <c r="C44" s="46"/>
      <c r="D44" s="46"/>
      <c r="E44" s="46"/>
      <c r="F44" s="46"/>
      <c r="G44" s="90"/>
    </row>
    <row r="45" spans="1:7" ht="12.75">
      <c r="A45" s="74" t="s">
        <v>350</v>
      </c>
      <c r="B45" s="108" t="s">
        <v>351</v>
      </c>
      <c r="C45" s="109">
        <f>SUM('5-organizaciona'!D71)</f>
        <v>3800</v>
      </c>
      <c r="D45" s="109">
        <f>SUM('5-organizaciona'!E71)</f>
        <v>0</v>
      </c>
      <c r="E45" s="109">
        <f>SUM('5-organizaciona'!F71)</f>
        <v>0</v>
      </c>
      <c r="F45" s="109">
        <f>SUM('5-organizaciona'!G71)</f>
        <v>60000</v>
      </c>
      <c r="G45" s="110">
        <f t="shared" si="0"/>
        <v>1578.9473684210525</v>
      </c>
    </row>
    <row r="46" spans="1:7" ht="12.75">
      <c r="A46" s="25"/>
      <c r="B46" s="93"/>
      <c r="C46" s="94"/>
      <c r="D46" s="94"/>
      <c r="E46" s="94"/>
      <c r="F46" s="94"/>
      <c r="G46" s="90"/>
    </row>
    <row r="47" spans="1:7" ht="12.75">
      <c r="A47" s="25"/>
      <c r="B47" s="93"/>
      <c r="C47" s="94"/>
      <c r="D47" s="94"/>
      <c r="E47" s="94"/>
      <c r="F47" s="94"/>
      <c r="G47" s="90"/>
    </row>
    <row r="48" spans="1:7" ht="12.75">
      <c r="A48" s="25"/>
      <c r="B48" s="20"/>
      <c r="C48" s="20"/>
      <c r="D48" s="20"/>
      <c r="E48" s="20"/>
      <c r="F48" s="20"/>
      <c r="G48" s="90"/>
    </row>
    <row r="49" spans="1:7" ht="12.75">
      <c r="A49" s="72" t="s">
        <v>352</v>
      </c>
      <c r="B49" s="73"/>
      <c r="C49" s="41">
        <f>SUM(C51)</f>
        <v>1012800</v>
      </c>
      <c r="D49" s="41">
        <f>SUM(D51)</f>
        <v>510640.91000000003</v>
      </c>
      <c r="E49" s="41">
        <f>SUM(E51)</f>
        <v>962690</v>
      </c>
      <c r="F49" s="41">
        <f>SUM(F51)</f>
        <v>780870</v>
      </c>
      <c r="G49" s="111">
        <f t="shared" si="0"/>
        <v>77.10011848341233</v>
      </c>
    </row>
    <row r="50" spans="1:7" ht="12.75">
      <c r="A50" s="27"/>
      <c r="B50" s="20"/>
      <c r="C50" s="20"/>
      <c r="D50" s="20"/>
      <c r="E50" s="20"/>
      <c r="F50" s="20"/>
      <c r="G50" s="90"/>
    </row>
    <row r="51" spans="1:7" ht="12.75">
      <c r="A51" s="107">
        <v>51</v>
      </c>
      <c r="B51" s="108" t="s">
        <v>169</v>
      </c>
      <c r="C51" s="109">
        <f>SUM(C53+C60+C63)</f>
        <v>1012800</v>
      </c>
      <c r="D51" s="109">
        <f>SUM(D53+D60+D63)</f>
        <v>510640.91000000003</v>
      </c>
      <c r="E51" s="109">
        <f>SUM(E53+E60+E63)</f>
        <v>962690</v>
      </c>
      <c r="F51" s="109">
        <f>SUM(F53+F60+F63)</f>
        <v>780870</v>
      </c>
      <c r="G51" s="110">
        <f t="shared" si="0"/>
        <v>77.10011848341233</v>
      </c>
    </row>
    <row r="52" spans="1:7" ht="12.75">
      <c r="A52" s="25"/>
      <c r="B52" s="20"/>
      <c r="C52" s="20"/>
      <c r="D52" s="20"/>
      <c r="E52" s="20"/>
      <c r="F52" s="20"/>
      <c r="G52" s="90"/>
    </row>
    <row r="53" spans="1:7" ht="12.75">
      <c r="A53" s="79">
        <v>511</v>
      </c>
      <c r="B53" s="80" t="s">
        <v>170</v>
      </c>
      <c r="C53" s="81">
        <f>SUM(C54:C57)</f>
        <v>532300</v>
      </c>
      <c r="D53" s="81">
        <f>SUM(D54:D57)</f>
        <v>302893.84</v>
      </c>
      <c r="E53" s="81">
        <f>SUM(E54:E57)</f>
        <v>682190</v>
      </c>
      <c r="F53" s="81">
        <f>SUM(F54:F57)</f>
        <v>568370</v>
      </c>
      <c r="G53" s="105">
        <f t="shared" si="0"/>
        <v>106.7762539921097</v>
      </c>
    </row>
    <row r="54" spans="1:7" ht="12.75">
      <c r="A54" s="25">
        <v>511100</v>
      </c>
      <c r="B54" s="20" t="s">
        <v>325</v>
      </c>
      <c r="C54" s="46">
        <f>SUM('5-organizaciona'!D281+'5-organizaciona'!D442)</f>
        <v>111000</v>
      </c>
      <c r="D54" s="46">
        <f>SUM('5-organizaciona'!E281+'5-organizaciona'!E442)</f>
        <v>66944.96</v>
      </c>
      <c r="E54" s="46">
        <f>SUM('5-organizaciona'!F281+'5-organizaciona'!F442)</f>
        <v>168290</v>
      </c>
      <c r="F54" s="46">
        <f>SUM('5-organizaciona'!G281+'5-organizaciona'!G442)</f>
        <v>129370</v>
      </c>
      <c r="G54" s="92">
        <f t="shared" si="0"/>
        <v>116.54954954954955</v>
      </c>
    </row>
    <row r="55" spans="1:7" ht="12.75">
      <c r="A55" s="25">
        <v>511200</v>
      </c>
      <c r="B55" s="20" t="s">
        <v>345</v>
      </c>
      <c r="C55" s="46">
        <f>SUM('5-organizaciona'!D282+'5-organizaciona'!D283+'5-organizaciona'!D443)</f>
        <v>135000</v>
      </c>
      <c r="D55" s="46">
        <f>SUM('5-organizaciona'!E282+'5-organizaciona'!E283+'5-organizaciona'!E443)</f>
        <v>133517.31</v>
      </c>
      <c r="E55" s="46">
        <f>SUM('5-organizaciona'!F282+'5-organizaciona'!F283+'5-organizaciona'!F443)</f>
        <v>235900</v>
      </c>
      <c r="F55" s="46">
        <f>SUM('5-organizaciona'!G282+'5-organizaciona'!G283+'5-organizaciona'!G443)</f>
        <v>315000</v>
      </c>
      <c r="G55" s="92">
        <f t="shared" si="0"/>
        <v>233.33333333333334</v>
      </c>
    </row>
    <row r="56" spans="1:7" ht="12.75">
      <c r="A56" s="25">
        <v>511300</v>
      </c>
      <c r="B56" s="20" t="s">
        <v>346</v>
      </c>
      <c r="C56" s="46">
        <f>SUM('5-organizaciona'!D119+'5-organizaciona'!D284+'5-organizaciona'!D285+'5-organizaciona'!D369+'5-organizaciona'!D409+'5-organizaciona'!D444+'5-organizaciona'!D470)</f>
        <v>54300</v>
      </c>
      <c r="D56" s="46">
        <f>SUM('5-organizaciona'!E119+'5-organizaciona'!E284+'5-organizaciona'!E285+'5-organizaciona'!E369+'5-organizaciona'!E409+'5-organizaciona'!E444+'5-organizaciona'!E470)</f>
        <v>3336.08</v>
      </c>
      <c r="E56" s="46">
        <f>SUM('5-organizaciona'!F119+'5-organizaciona'!F284+'5-organizaciona'!F285+'5-organizaciona'!F369+'5-organizaciona'!F409+'5-organizaciona'!F444+'5-organizaciona'!F470)</f>
        <v>56000</v>
      </c>
      <c r="F56" s="46">
        <f>SUM('5-organizaciona'!G119+'5-organizaciona'!G284+'5-organizaciona'!G285+'5-organizaciona'!G369+'5-organizaciona'!G409+'5-organizaciona'!G444+'5-organizaciona'!G470)</f>
        <v>44000</v>
      </c>
      <c r="G56" s="92">
        <f t="shared" si="0"/>
        <v>81.03130755064457</v>
      </c>
    </row>
    <row r="57" spans="1:7" ht="12.75">
      <c r="A57" s="25">
        <v>511700</v>
      </c>
      <c r="B57" s="20" t="s">
        <v>347</v>
      </c>
      <c r="C57" s="46">
        <f>SUM('5-organizaciona'!D286+'5-organizaciona'!D287)</f>
        <v>232000</v>
      </c>
      <c r="D57" s="46">
        <f>SUM('5-organizaciona'!E286+'5-organizaciona'!E287)</f>
        <v>99095.49</v>
      </c>
      <c r="E57" s="46">
        <f>SUM('5-organizaciona'!F286+'5-organizaciona'!F287)</f>
        <v>222000</v>
      </c>
      <c r="F57" s="46">
        <f>SUM('5-organizaciona'!G286+'5-organizaciona'!G287)</f>
        <v>80000</v>
      </c>
      <c r="G57" s="92">
        <f t="shared" si="0"/>
        <v>34.48275862068966</v>
      </c>
    </row>
    <row r="58" spans="1:7" ht="12.75">
      <c r="A58" s="25"/>
      <c r="B58" s="20"/>
      <c r="C58" s="20"/>
      <c r="D58" s="20"/>
      <c r="E58" s="20"/>
      <c r="F58" s="20"/>
      <c r="G58" s="90"/>
    </row>
    <row r="59" spans="1:7" ht="12.75">
      <c r="A59" s="79">
        <v>516</v>
      </c>
      <c r="B59" s="81" t="s">
        <v>353</v>
      </c>
      <c r="C59" s="106"/>
      <c r="D59" s="106"/>
      <c r="E59" s="106"/>
      <c r="F59" s="106"/>
      <c r="G59" s="105"/>
    </row>
    <row r="60" spans="1:7" ht="12.75">
      <c r="A60" s="106"/>
      <c r="B60" s="80" t="s">
        <v>354</v>
      </c>
      <c r="C60" s="81">
        <f>SUM(C61)</f>
        <v>10500</v>
      </c>
      <c r="D60" s="81">
        <f>SUM(D61)</f>
        <v>4632.33</v>
      </c>
      <c r="E60" s="81">
        <f>SUM(E61)</f>
        <v>10500</v>
      </c>
      <c r="F60" s="81">
        <f>SUM(F61)</f>
        <v>12500</v>
      </c>
      <c r="G60" s="105">
        <f t="shared" si="0"/>
        <v>119.04761904761905</v>
      </c>
    </row>
    <row r="61" spans="1:7" ht="12.75">
      <c r="A61" s="25">
        <v>516100</v>
      </c>
      <c r="B61" s="46" t="s">
        <v>173</v>
      </c>
      <c r="C61" s="46">
        <f>SUM('5-organizaciona'!D123+'5-organizaciona'!D372+'5-organizaciona'!D445)</f>
        <v>10500</v>
      </c>
      <c r="D61" s="46">
        <f>SUM('5-organizaciona'!E123+'5-organizaciona'!E372+'5-organizaciona'!E445)</f>
        <v>4632.33</v>
      </c>
      <c r="E61" s="46">
        <f>SUM('5-organizaciona'!F123+'5-organizaciona'!F372+'5-organizaciona'!F445)</f>
        <v>10500</v>
      </c>
      <c r="F61" s="46">
        <f>SUM('5-organizaciona'!G123+'5-organizaciona'!G372+'5-organizaciona'!G445)</f>
        <v>12500</v>
      </c>
      <c r="G61" s="92">
        <f t="shared" si="0"/>
        <v>119.04761904761905</v>
      </c>
    </row>
    <row r="62" spans="1:7" ht="12.75">
      <c r="A62" s="25"/>
      <c r="B62" s="46"/>
      <c r="C62" s="46"/>
      <c r="D62" s="46"/>
      <c r="E62" s="46"/>
      <c r="F62" s="46"/>
      <c r="G62" s="90"/>
    </row>
    <row r="63" spans="1:7" ht="12.75">
      <c r="A63" s="79">
        <v>517</v>
      </c>
      <c r="B63" s="80" t="s">
        <v>449</v>
      </c>
      <c r="C63" s="81">
        <f>SUM(C64)</f>
        <v>470000</v>
      </c>
      <c r="D63" s="81">
        <f>SUM(D64)</f>
        <v>203114.74</v>
      </c>
      <c r="E63" s="81">
        <f>SUM(E64)</f>
        <v>270000</v>
      </c>
      <c r="F63" s="81">
        <f>SUM(F64)</f>
        <v>200000</v>
      </c>
      <c r="G63" s="105">
        <f t="shared" si="0"/>
        <v>42.5531914893617</v>
      </c>
    </row>
    <row r="64" spans="1:7" ht="12.75">
      <c r="A64" s="25">
        <v>517100</v>
      </c>
      <c r="B64" s="20" t="s">
        <v>450</v>
      </c>
      <c r="C64" s="46">
        <f>SUM('5-organizaciona'!D289)</f>
        <v>470000</v>
      </c>
      <c r="D64" s="46">
        <f>SUM('5-organizaciona'!E289)</f>
        <v>203114.74</v>
      </c>
      <c r="E64" s="46">
        <f>SUM('5-organizaciona'!F289)</f>
        <v>270000</v>
      </c>
      <c r="F64" s="46">
        <f>SUM('5-organizaciona'!G289)</f>
        <v>200000</v>
      </c>
      <c r="G64" s="92">
        <f t="shared" si="0"/>
        <v>42.5531914893617</v>
      </c>
    </row>
    <row r="65" spans="1:7" ht="12.75">
      <c r="A65" s="95"/>
      <c r="B65" s="96" t="s">
        <v>363</v>
      </c>
      <c r="C65" s="97"/>
      <c r="D65" s="98"/>
      <c r="E65" s="97"/>
      <c r="F65" s="98"/>
      <c r="G65" s="99"/>
    </row>
    <row r="66" spans="1:7" ht="12.75">
      <c r="A66" s="100"/>
      <c r="B66" s="101" t="s">
        <v>364</v>
      </c>
      <c r="C66" s="102">
        <f>SUM(C49+C8)</f>
        <v>6984718.84</v>
      </c>
      <c r="D66" s="103">
        <f>SUM(D49+D8)</f>
        <v>4530194.25</v>
      </c>
      <c r="E66" s="102">
        <f>SUM(E49+E8)</f>
        <v>6977462.15</v>
      </c>
      <c r="F66" s="103">
        <f>SUM(F49+F8)</f>
        <v>7328200</v>
      </c>
      <c r="G66" s="104">
        <f t="shared" si="0"/>
        <v>104.9176089670633</v>
      </c>
    </row>
    <row r="67" spans="6:7" ht="12.75">
      <c r="F67" s="8"/>
      <c r="G67" s="12"/>
    </row>
    <row r="68" spans="3:7" ht="12.75">
      <c r="C68" s="8"/>
      <c r="D68" s="8"/>
      <c r="E68" s="8"/>
      <c r="F68" s="8"/>
      <c r="G68" s="36"/>
    </row>
    <row r="69" spans="3:7" ht="12.75">
      <c r="C69" s="8"/>
      <c r="D69" s="8"/>
      <c r="E69" s="8"/>
      <c r="F69" s="8"/>
      <c r="G69" s="36"/>
    </row>
    <row r="70" ht="12.75">
      <c r="G70" s="12"/>
    </row>
    <row r="71" spans="3:7" ht="12.75">
      <c r="C71" s="8"/>
      <c r="G71" s="12"/>
    </row>
    <row r="72" ht="12.75">
      <c r="G72" s="12"/>
    </row>
    <row r="73" ht="12.75">
      <c r="G73" s="12"/>
    </row>
    <row r="74" spans="3:7" ht="12.75">
      <c r="C74" s="8"/>
      <c r="G74" s="12"/>
    </row>
    <row r="75" spans="2:7" ht="12.75">
      <c r="B75" s="3"/>
      <c r="G75" s="12"/>
    </row>
    <row r="76" spans="2:7" ht="12.75">
      <c r="B76" s="1"/>
      <c r="C76" s="8"/>
      <c r="G76" s="12"/>
    </row>
    <row r="77" spans="2:7" ht="12.75">
      <c r="B77" s="4"/>
      <c r="G77" s="12"/>
    </row>
    <row r="78" ht="12.75">
      <c r="G78" s="12"/>
    </row>
    <row r="79" ht="12.75">
      <c r="G79" s="12"/>
    </row>
    <row r="80" spans="2:7" ht="12.75">
      <c r="B80" s="8"/>
      <c r="G80" s="12"/>
    </row>
    <row r="81" spans="2:7" ht="12.75">
      <c r="B81" s="8"/>
      <c r="G81" s="12"/>
    </row>
    <row r="82" spans="2:7" ht="12.75">
      <c r="B82" s="8"/>
      <c r="G82" s="12"/>
    </row>
    <row r="83" ht="12.75">
      <c r="G83" s="12"/>
    </row>
    <row r="84" ht="12.75">
      <c r="G84" s="12"/>
    </row>
    <row r="85" spans="4:7" ht="12.75">
      <c r="D85" s="8"/>
      <c r="E85" s="8"/>
      <c r="F85" s="8"/>
      <c r="G85" s="36"/>
    </row>
    <row r="86" spans="3:7" ht="12.75">
      <c r="C86" s="10"/>
      <c r="D86" s="10"/>
      <c r="E86" s="10"/>
      <c r="F86" s="10"/>
      <c r="G86" s="37"/>
    </row>
    <row r="87" spans="2:7" ht="12.75">
      <c r="B87" s="10"/>
      <c r="C87" s="10"/>
      <c r="D87" s="10"/>
      <c r="E87" s="10"/>
      <c r="F87" s="10"/>
      <c r="G87" s="37"/>
    </row>
    <row r="88" spans="3:7" ht="12.75">
      <c r="C88" s="10"/>
      <c r="D88" s="10"/>
      <c r="E88" s="10"/>
      <c r="F88" s="10"/>
      <c r="G88" s="37"/>
    </row>
    <row r="89" spans="3:7" ht="12.75">
      <c r="C89" s="10"/>
      <c r="D89" s="10"/>
      <c r="E89" s="10"/>
      <c r="F89" s="10"/>
      <c r="G89" s="37"/>
    </row>
    <row r="90" spans="3:7" ht="12.75">
      <c r="C90" s="10"/>
      <c r="D90" s="10"/>
      <c r="E90" s="10"/>
      <c r="F90" s="10"/>
      <c r="G90" s="37"/>
    </row>
    <row r="91" ht="12.75">
      <c r="G91" s="12"/>
    </row>
    <row r="92" ht="12.75">
      <c r="G92" s="12"/>
    </row>
    <row r="93" spans="3:7" ht="12.75">
      <c r="C93" s="8"/>
      <c r="D93" s="8"/>
      <c r="E93" s="8"/>
      <c r="F93" s="8"/>
      <c r="G93" s="36"/>
    </row>
    <row r="94" ht="12.75">
      <c r="G94" s="12"/>
    </row>
    <row r="95" ht="12.75">
      <c r="G95" s="12"/>
    </row>
    <row r="96" ht="12.75">
      <c r="G96" s="12"/>
    </row>
    <row r="97" spans="3:7" ht="12.75">
      <c r="C97" s="8"/>
      <c r="D97" s="8"/>
      <c r="E97" s="8"/>
      <c r="F97" s="8"/>
      <c r="G97" s="36"/>
    </row>
    <row r="98" ht="12.75">
      <c r="G98" s="12"/>
    </row>
    <row r="99" ht="12.75">
      <c r="G99" s="12"/>
    </row>
    <row r="100" ht="12.75">
      <c r="G100" s="12"/>
    </row>
    <row r="101" ht="12.75">
      <c r="G101" s="12"/>
    </row>
    <row r="102" ht="12.75">
      <c r="G102" s="12"/>
    </row>
    <row r="103" ht="12.75">
      <c r="G103" s="12"/>
    </row>
    <row r="104" ht="12.75">
      <c r="G104" s="12"/>
    </row>
    <row r="105" ht="12.75">
      <c r="G105" s="12"/>
    </row>
    <row r="106" ht="12.75">
      <c r="G106" s="12"/>
    </row>
    <row r="107" ht="12.75">
      <c r="G107" s="12"/>
    </row>
    <row r="108" ht="12.75">
      <c r="G108" s="12"/>
    </row>
    <row r="109" ht="12.75">
      <c r="G109" s="12"/>
    </row>
    <row r="110" ht="12.75">
      <c r="G110" s="12"/>
    </row>
  </sheetData>
  <sheetProtection/>
  <printOptions/>
  <pageMargins left="0.75" right="0.25" top="0.5" bottom="0.5" header="0" footer="0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5"/>
  <sheetViews>
    <sheetView workbookViewId="0" topLeftCell="A1">
      <selection activeCell="E40" sqref="E40"/>
    </sheetView>
  </sheetViews>
  <sheetFormatPr defaultColWidth="9.140625" defaultRowHeight="12.75"/>
  <cols>
    <col min="1" max="1" width="11.140625" style="0" customWidth="1"/>
    <col min="2" max="2" width="53.28125" style="0" customWidth="1"/>
    <col min="3" max="3" width="14.00390625" style="0" customWidth="1"/>
    <col min="4" max="6" width="12.421875" style="0" customWidth="1"/>
    <col min="7" max="7" width="9.57421875" style="0" customWidth="1"/>
  </cols>
  <sheetData>
    <row r="1" ht="12.75">
      <c r="A1" s="6" t="s">
        <v>411</v>
      </c>
    </row>
    <row r="2" spans="1:2" ht="12.75">
      <c r="A2" s="6"/>
      <c r="B2" s="6" t="s">
        <v>465</v>
      </c>
    </row>
    <row r="3" spans="1:7" ht="13.5" thickBot="1">
      <c r="A3" s="16"/>
      <c r="B3" s="16"/>
      <c r="C3" s="16"/>
      <c r="D3" s="16"/>
      <c r="E3" s="16"/>
      <c r="F3" s="16"/>
      <c r="G3" s="16"/>
    </row>
    <row r="4" spans="1:7" ht="12.75">
      <c r="A4" s="63" t="s">
        <v>34</v>
      </c>
      <c r="B4" s="64"/>
      <c r="C4" s="65" t="s">
        <v>22</v>
      </c>
      <c r="D4" s="66" t="s">
        <v>70</v>
      </c>
      <c r="E4" s="65" t="s">
        <v>500</v>
      </c>
      <c r="F4" s="66" t="s">
        <v>22</v>
      </c>
      <c r="G4" s="85" t="s">
        <v>23</v>
      </c>
    </row>
    <row r="5" spans="1:7" ht="13.5" thickBot="1">
      <c r="A5" s="67" t="s">
        <v>35</v>
      </c>
      <c r="B5" s="68" t="s">
        <v>17</v>
      </c>
      <c r="C5" s="67">
        <v>2015</v>
      </c>
      <c r="D5" s="68" t="s">
        <v>457</v>
      </c>
      <c r="E5" s="67">
        <v>2015</v>
      </c>
      <c r="F5" s="68">
        <v>2016</v>
      </c>
      <c r="G5" s="115" t="s">
        <v>458</v>
      </c>
    </row>
    <row r="6" spans="1:7" ht="12.75">
      <c r="A6" s="87">
        <v>1</v>
      </c>
      <c r="B6" s="71">
        <v>2</v>
      </c>
      <c r="C6" s="87">
        <v>3</v>
      </c>
      <c r="D6" s="71">
        <v>4</v>
      </c>
      <c r="E6" s="87">
        <v>5</v>
      </c>
      <c r="F6" s="71">
        <v>6</v>
      </c>
      <c r="G6" s="116">
        <v>7</v>
      </c>
    </row>
    <row r="7" spans="1:7" ht="12.75">
      <c r="A7" s="117"/>
      <c r="B7" s="117"/>
      <c r="C7" s="117"/>
      <c r="D7" s="117"/>
      <c r="E7" s="117"/>
      <c r="F7" s="117"/>
      <c r="G7" s="117"/>
    </row>
    <row r="8" spans="1:7" ht="12.75">
      <c r="A8" s="121"/>
      <c r="B8" s="40" t="s">
        <v>355</v>
      </c>
      <c r="C8" s="41">
        <f>SUM(C10+C21)</f>
        <v>-603281.16</v>
      </c>
      <c r="D8" s="41">
        <f>SUM(D10+D21)</f>
        <v>-307609.25999999995</v>
      </c>
      <c r="E8" s="41">
        <f>SUM(E10+E21)</f>
        <v>-707537.85</v>
      </c>
      <c r="F8" s="41">
        <f>SUM(F10+F21)</f>
        <v>-619800</v>
      </c>
      <c r="G8" s="41">
        <f>SUM(F8/C8*100)</f>
        <v>102.73816606505663</v>
      </c>
    </row>
    <row r="9" spans="1:7" ht="12.75">
      <c r="A9" s="117"/>
      <c r="B9" s="117"/>
      <c r="C9" s="117"/>
      <c r="D9" s="117"/>
      <c r="E9" s="117"/>
      <c r="F9" s="117"/>
      <c r="G9" s="117"/>
    </row>
    <row r="10" spans="1:7" ht="12.75">
      <c r="A10" s="122"/>
      <c r="B10" s="43" t="s">
        <v>356</v>
      </c>
      <c r="C10" s="44">
        <f>SUM(C12-C16)</f>
        <v>2000</v>
      </c>
      <c r="D10" s="44">
        <f>SUM(D12-D16)</f>
        <v>834.03</v>
      </c>
      <c r="E10" s="44">
        <f>SUM(E12-E16)</f>
        <v>2000</v>
      </c>
      <c r="F10" s="44">
        <f>SUM(F12-F16)</f>
        <v>2000</v>
      </c>
      <c r="G10" s="44">
        <f>SUM(F10/C10*100)</f>
        <v>100</v>
      </c>
    </row>
    <row r="11" spans="1:7" ht="12.75">
      <c r="A11" s="31"/>
      <c r="B11" s="20"/>
      <c r="C11" s="28"/>
      <c r="D11" s="28"/>
      <c r="E11" s="28"/>
      <c r="F11" s="28"/>
      <c r="G11" s="28"/>
    </row>
    <row r="12" spans="1:7" ht="12.75">
      <c r="A12" s="123">
        <v>911</v>
      </c>
      <c r="B12" s="124" t="s">
        <v>357</v>
      </c>
      <c r="C12" s="125">
        <f>SUM(C14)</f>
        <v>2000</v>
      </c>
      <c r="D12" s="125">
        <f>SUM(D14)</f>
        <v>834.03</v>
      </c>
      <c r="E12" s="125">
        <f>SUM(E14)</f>
        <v>2000</v>
      </c>
      <c r="F12" s="125">
        <f>SUM(F14)</f>
        <v>2000</v>
      </c>
      <c r="G12" s="81">
        <f>SUM(F12/C12*100)</f>
        <v>100</v>
      </c>
    </row>
    <row r="13" spans="1:7" ht="12.75">
      <c r="A13" s="45">
        <v>911400</v>
      </c>
      <c r="B13" s="20" t="s">
        <v>358</v>
      </c>
      <c r="C13" s="94"/>
      <c r="D13" s="94"/>
      <c r="E13" s="94"/>
      <c r="F13" s="94"/>
      <c r="G13" s="94"/>
    </row>
    <row r="14" spans="1:7" ht="12.75">
      <c r="A14" s="25"/>
      <c r="B14" s="20" t="s">
        <v>359</v>
      </c>
      <c r="C14" s="46">
        <v>2000</v>
      </c>
      <c r="D14" s="46">
        <v>834.03</v>
      </c>
      <c r="E14" s="46">
        <v>2000</v>
      </c>
      <c r="F14" s="46">
        <v>2000</v>
      </c>
      <c r="G14" s="46">
        <f>SUM(F14/C14*100)</f>
        <v>100</v>
      </c>
    </row>
    <row r="15" spans="1:7" ht="12.75">
      <c r="A15" s="93"/>
      <c r="B15" s="93"/>
      <c r="C15" s="94"/>
      <c r="D15" s="94"/>
      <c r="E15" s="94"/>
      <c r="F15" s="94"/>
      <c r="G15" s="94"/>
    </row>
    <row r="16" spans="1:7" ht="12.75">
      <c r="A16" s="107">
        <v>61</v>
      </c>
      <c r="B16" s="108" t="s">
        <v>360</v>
      </c>
      <c r="C16" s="108">
        <f aca="true" t="shared" si="0" ref="C16:F17">SUM(C17)</f>
        <v>0</v>
      </c>
      <c r="D16" s="108">
        <f t="shared" si="0"/>
        <v>0</v>
      </c>
      <c r="E16" s="108">
        <f t="shared" si="0"/>
        <v>0</v>
      </c>
      <c r="F16" s="108">
        <f t="shared" si="0"/>
        <v>0</v>
      </c>
      <c r="G16" s="44">
        <v>0</v>
      </c>
    </row>
    <row r="17" spans="1:7" ht="12.75">
      <c r="A17" s="79">
        <v>611</v>
      </c>
      <c r="B17" s="80" t="s">
        <v>360</v>
      </c>
      <c r="C17" s="80">
        <f t="shared" si="0"/>
        <v>0</v>
      </c>
      <c r="D17" s="80">
        <f t="shared" si="0"/>
        <v>0</v>
      </c>
      <c r="E17" s="80">
        <f t="shared" si="0"/>
        <v>0</v>
      </c>
      <c r="F17" s="80">
        <f t="shared" si="0"/>
        <v>0</v>
      </c>
      <c r="G17" s="81">
        <v>0</v>
      </c>
    </row>
    <row r="18" spans="1:7" ht="12.75">
      <c r="A18" s="119">
        <v>611000</v>
      </c>
      <c r="B18" s="120" t="s">
        <v>360</v>
      </c>
      <c r="C18" s="20">
        <v>0</v>
      </c>
      <c r="D18" s="20">
        <v>0</v>
      </c>
      <c r="E18" s="20"/>
      <c r="F18" s="20"/>
      <c r="G18" s="46">
        <v>0</v>
      </c>
    </row>
    <row r="19" spans="1:7" ht="12.75">
      <c r="A19" s="119"/>
      <c r="B19" s="120"/>
      <c r="C19" s="20"/>
      <c r="D19" s="20"/>
      <c r="E19" s="20"/>
      <c r="F19" s="20"/>
      <c r="G19" s="20"/>
    </row>
    <row r="20" spans="1:7" ht="12.75">
      <c r="A20" s="119"/>
      <c r="B20" s="120"/>
      <c r="C20" s="20"/>
      <c r="D20" s="20"/>
      <c r="E20" s="20"/>
      <c r="F20" s="20"/>
      <c r="G20" s="20"/>
    </row>
    <row r="21" spans="1:7" ht="12.75">
      <c r="A21" s="40"/>
      <c r="B21" s="72" t="s">
        <v>361</v>
      </c>
      <c r="C21" s="41">
        <f>SUM(C22-C27+C33)</f>
        <v>-605281.16</v>
      </c>
      <c r="D21" s="41">
        <f>SUM(D22-D27+D33)</f>
        <v>-308443.29</v>
      </c>
      <c r="E21" s="41">
        <f>SUM(E22-E27+E33)</f>
        <v>-709537.85</v>
      </c>
      <c r="F21" s="41">
        <f>SUM(F22-F27+F33)</f>
        <v>-621800</v>
      </c>
      <c r="G21" s="41">
        <f>SUM(F21/C21*100)</f>
        <v>102.72911848107084</v>
      </c>
    </row>
    <row r="22" spans="1:7" ht="12.75">
      <c r="A22" s="107">
        <v>92</v>
      </c>
      <c r="B22" s="108" t="s">
        <v>362</v>
      </c>
      <c r="C22" s="108"/>
      <c r="D22" s="108"/>
      <c r="E22" s="108"/>
      <c r="F22" s="108"/>
      <c r="G22" s="108"/>
    </row>
    <row r="23" spans="1:7" ht="12.75">
      <c r="A23" s="79">
        <v>921</v>
      </c>
      <c r="B23" s="80" t="s">
        <v>362</v>
      </c>
      <c r="C23" s="80">
        <f>SUM(C24)</f>
        <v>0</v>
      </c>
      <c r="D23" s="80">
        <f>SUM(D24)</f>
        <v>0</v>
      </c>
      <c r="E23" s="80">
        <f>SUM(E24)</f>
        <v>0</v>
      </c>
      <c r="F23" s="80">
        <f>SUM(F24)</f>
        <v>0</v>
      </c>
      <c r="G23" s="81">
        <v>0</v>
      </c>
    </row>
    <row r="24" spans="1:7" ht="12.75">
      <c r="A24" s="119">
        <v>921200</v>
      </c>
      <c r="B24" s="120" t="s">
        <v>362</v>
      </c>
      <c r="C24" s="20"/>
      <c r="D24" s="20"/>
      <c r="E24" s="20"/>
      <c r="F24" s="20"/>
      <c r="G24" s="46">
        <v>0</v>
      </c>
    </row>
    <row r="25" spans="1:7" ht="12.75">
      <c r="A25" s="119"/>
      <c r="B25" s="120"/>
      <c r="C25" s="20"/>
      <c r="D25" s="20"/>
      <c r="E25" s="20"/>
      <c r="F25" s="20"/>
      <c r="G25" s="20"/>
    </row>
    <row r="26" spans="1:7" ht="12.75">
      <c r="A26" s="117"/>
      <c r="B26" s="117"/>
      <c r="C26" s="117"/>
      <c r="D26" s="117"/>
      <c r="E26" s="117"/>
      <c r="F26" s="117"/>
      <c r="G26" s="117"/>
    </row>
    <row r="27" spans="1:7" ht="12.75">
      <c r="A27" s="107">
        <v>62</v>
      </c>
      <c r="B27" s="108" t="s">
        <v>200</v>
      </c>
      <c r="C27" s="109">
        <f>SUM(C28)</f>
        <v>605281.16</v>
      </c>
      <c r="D27" s="109">
        <f>SUM(D28)</f>
        <v>308443.29</v>
      </c>
      <c r="E27" s="109">
        <f>SUM(E28)</f>
        <v>709537.85</v>
      </c>
      <c r="F27" s="109">
        <f>SUM(F28)</f>
        <v>621800</v>
      </c>
      <c r="G27" s="44">
        <f>SUM(F27/C27*100)</f>
        <v>102.72911848107084</v>
      </c>
    </row>
    <row r="28" spans="1:7" ht="12.75">
      <c r="A28" s="79">
        <v>621</v>
      </c>
      <c r="B28" s="80" t="s">
        <v>200</v>
      </c>
      <c r="C28" s="81">
        <f>SUM(C29:C31)</f>
        <v>605281.16</v>
      </c>
      <c r="D28" s="81">
        <f>SUM(D29:D31)</f>
        <v>308443.29</v>
      </c>
      <c r="E28" s="81">
        <f>SUM(E29:E31)</f>
        <v>709537.85</v>
      </c>
      <c r="F28" s="81">
        <f>SUM(F29:F31)</f>
        <v>621800</v>
      </c>
      <c r="G28" s="81">
        <f>SUM(F28/C28*100)</f>
        <v>102.72911848107084</v>
      </c>
    </row>
    <row r="29" spans="1:7" ht="12.75">
      <c r="A29" s="45">
        <v>621100</v>
      </c>
      <c r="B29" s="20" t="s">
        <v>201</v>
      </c>
      <c r="C29" s="46">
        <f>SUM('5-organizaciona'!D171)</f>
        <v>584220</v>
      </c>
      <c r="D29" s="46">
        <f>SUM('5-organizaciona'!E171)</f>
        <v>287789.92</v>
      </c>
      <c r="E29" s="46">
        <f>SUM('5-organizaciona'!F171)</f>
        <v>584220</v>
      </c>
      <c r="F29" s="46">
        <f>SUM('5-organizaciona'!G171)</f>
        <v>619800</v>
      </c>
      <c r="G29" s="46">
        <f>SUM(F29/C29*100)</f>
        <v>106.09017151073226</v>
      </c>
    </row>
    <row r="30" spans="1:7" ht="12.75">
      <c r="A30" s="45">
        <v>621300</v>
      </c>
      <c r="B30" s="20" t="s">
        <v>202</v>
      </c>
      <c r="C30" s="46">
        <f>SUM('5-organizaciona'!D172)</f>
        <v>30</v>
      </c>
      <c r="D30" s="46">
        <f>SUM('5-organizaciona'!E172)</f>
        <v>26.47</v>
      </c>
      <c r="E30" s="46">
        <f>SUM('5-organizaciona'!F172)</f>
        <v>30</v>
      </c>
      <c r="F30" s="46">
        <f>SUM('5-organizaciona'!G172)</f>
        <v>0</v>
      </c>
      <c r="G30" s="46">
        <f>SUM(F30/C30*100)</f>
        <v>0</v>
      </c>
    </row>
    <row r="31" spans="1:7" ht="12.75">
      <c r="A31" s="45">
        <v>621900</v>
      </c>
      <c r="B31" s="127" t="s">
        <v>348</v>
      </c>
      <c r="C31" s="46">
        <f>SUM('5-organizaciona'!D48+'5-organizaciona'!D173+'5-organizaciona'!D292)</f>
        <v>21031.16</v>
      </c>
      <c r="D31" s="46">
        <f>SUM('5-organizaciona'!E48+'5-organizaciona'!E173+'5-organizaciona'!E292)</f>
        <v>20626.9</v>
      </c>
      <c r="E31" s="46">
        <f>SUM('5-organizaciona'!F48+'5-organizaciona'!F173+'5-organizaciona'!F292)</f>
        <v>125287.85</v>
      </c>
      <c r="F31" s="46">
        <f>SUM('5-organizaciona'!G48+'5-organizaciona'!G173+'5-organizaciona'!G292)</f>
        <v>2000</v>
      </c>
      <c r="G31" s="46">
        <f>SUM(F31/C31*100)</f>
        <v>9.509698941950896</v>
      </c>
    </row>
    <row r="32" spans="1:7" ht="12.75">
      <c r="A32" s="60"/>
      <c r="B32" s="126"/>
      <c r="C32" s="128"/>
      <c r="D32" s="126"/>
      <c r="E32" s="128"/>
      <c r="F32" s="126"/>
      <c r="G32" s="128"/>
    </row>
    <row r="33" spans="1:7" ht="12.75">
      <c r="A33" s="100">
        <v>3444</v>
      </c>
      <c r="B33" s="101" t="s">
        <v>398</v>
      </c>
      <c r="C33" s="102">
        <v>0</v>
      </c>
      <c r="D33" s="103">
        <v>0</v>
      </c>
      <c r="E33" s="102">
        <v>0</v>
      </c>
      <c r="F33" s="103">
        <v>0</v>
      </c>
      <c r="G33" s="102">
        <v>0</v>
      </c>
    </row>
    <row r="35" ht="12.75">
      <c r="B35" s="3"/>
    </row>
  </sheetData>
  <printOptions/>
  <pageMargins left="0.75" right="0.25" top="0.5" bottom="0.5" header="0" footer="0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92"/>
  <sheetViews>
    <sheetView workbookViewId="0" topLeftCell="A4">
      <selection activeCell="I9" sqref="I9"/>
    </sheetView>
  </sheetViews>
  <sheetFormatPr defaultColWidth="9.140625" defaultRowHeight="12.75"/>
  <cols>
    <col min="1" max="1" width="7.421875" style="5" customWidth="1"/>
    <col min="2" max="2" width="5.140625" style="5" customWidth="1"/>
    <col min="3" max="3" width="55.421875" style="5" customWidth="1"/>
    <col min="4" max="4" width="11.7109375" style="5" customWidth="1"/>
    <col min="5" max="5" width="13.7109375" style="5" customWidth="1"/>
    <col min="6" max="6" width="13.57421875" style="5" customWidth="1"/>
    <col min="7" max="7" width="11.7109375" style="5" customWidth="1"/>
    <col min="8" max="8" width="8.28125" style="5" customWidth="1"/>
    <col min="9" max="16384" width="9.140625" style="5" customWidth="1"/>
  </cols>
  <sheetData>
    <row r="1" spans="1:8" ht="12.75">
      <c r="A1" s="6" t="s">
        <v>412</v>
      </c>
      <c r="D1" s="6"/>
      <c r="E1" s="6"/>
      <c r="F1" s="6"/>
      <c r="G1" s="6"/>
      <c r="H1" s="6"/>
    </row>
    <row r="2" spans="3:8" ht="12.75">
      <c r="C2" s="14" t="s">
        <v>116</v>
      </c>
      <c r="D2" s="6"/>
      <c r="E2" s="6"/>
      <c r="F2" s="6"/>
      <c r="G2" s="6"/>
      <c r="H2" s="6"/>
    </row>
    <row r="3" spans="3:8" ht="12.75">
      <c r="C3" s="6" t="s">
        <v>461</v>
      </c>
      <c r="D3" s="6"/>
      <c r="E3" s="6"/>
      <c r="F3" s="6"/>
      <c r="G3" s="6"/>
      <c r="H3" s="6"/>
    </row>
    <row r="4" spans="1:8" ht="13.5" thickBot="1">
      <c r="A4" s="13"/>
      <c r="B4" s="13"/>
      <c r="C4" s="7"/>
      <c r="D4" s="7"/>
      <c r="E4" s="7"/>
      <c r="F4" s="7"/>
      <c r="G4" s="1"/>
      <c r="H4" s="7"/>
    </row>
    <row r="5" spans="1:8" ht="12.75">
      <c r="A5" s="132" t="s">
        <v>117</v>
      </c>
      <c r="B5" s="129" t="s">
        <v>118</v>
      </c>
      <c r="C5" s="132" t="s">
        <v>17</v>
      </c>
      <c r="D5" s="66" t="s">
        <v>22</v>
      </c>
      <c r="E5" s="65" t="s">
        <v>70</v>
      </c>
      <c r="F5" s="130" t="s">
        <v>500</v>
      </c>
      <c r="G5" s="135" t="s">
        <v>22</v>
      </c>
      <c r="H5" s="65" t="s">
        <v>23</v>
      </c>
    </row>
    <row r="6" spans="1:8" ht="13.5" thickBot="1">
      <c r="A6" s="133" t="s">
        <v>119</v>
      </c>
      <c r="B6" s="131" t="s">
        <v>35</v>
      </c>
      <c r="C6" s="134"/>
      <c r="D6" s="68">
        <v>2015</v>
      </c>
      <c r="E6" s="67" t="s">
        <v>457</v>
      </c>
      <c r="F6" s="68">
        <v>2015</v>
      </c>
      <c r="G6" s="86">
        <v>2016</v>
      </c>
      <c r="H6" s="69" t="s">
        <v>458</v>
      </c>
    </row>
    <row r="7" spans="1:8" ht="10.5" customHeight="1">
      <c r="A7" s="136">
        <v>1</v>
      </c>
      <c r="B7" s="137">
        <v>2</v>
      </c>
      <c r="C7" s="136">
        <v>3</v>
      </c>
      <c r="D7" s="71">
        <v>3</v>
      </c>
      <c r="E7" s="87">
        <v>4</v>
      </c>
      <c r="F7" s="71">
        <v>5</v>
      </c>
      <c r="G7" s="116">
        <v>6</v>
      </c>
      <c r="H7" s="87">
        <v>7</v>
      </c>
    </row>
    <row r="8" spans="1:8" ht="10.5" customHeight="1">
      <c r="A8" s="138"/>
      <c r="B8" s="138"/>
      <c r="C8" s="138"/>
      <c r="D8" s="138"/>
      <c r="E8" s="138"/>
      <c r="F8" s="138"/>
      <c r="G8" s="138"/>
      <c r="H8" s="138"/>
    </row>
    <row r="9" spans="1:8" ht="12.75">
      <c r="A9" s="31" t="s">
        <v>120</v>
      </c>
      <c r="B9" s="31"/>
      <c r="C9" s="20"/>
      <c r="D9" s="46"/>
      <c r="E9" s="46"/>
      <c r="F9" s="46"/>
      <c r="G9" s="46"/>
      <c r="H9" s="46"/>
    </row>
    <row r="10" spans="1:8" ht="12.75">
      <c r="A10" s="31" t="s">
        <v>121</v>
      </c>
      <c r="B10" s="31"/>
      <c r="C10" s="31"/>
      <c r="D10" s="28"/>
      <c r="E10" s="28"/>
      <c r="F10" s="28"/>
      <c r="G10" s="28"/>
      <c r="H10" s="28"/>
    </row>
    <row r="11" spans="1:8" ht="12.75">
      <c r="A11" s="31"/>
      <c r="B11" s="31"/>
      <c r="C11" s="31"/>
      <c r="D11" s="28"/>
      <c r="E11" s="28"/>
      <c r="F11" s="28"/>
      <c r="G11" s="28"/>
      <c r="H11" s="28"/>
    </row>
    <row r="12" spans="1:8" ht="12.75">
      <c r="A12" s="27">
        <v>41</v>
      </c>
      <c r="B12" s="27"/>
      <c r="C12" s="31" t="s">
        <v>122</v>
      </c>
      <c r="D12" s="28">
        <f>SUM(D14)</f>
        <v>33500</v>
      </c>
      <c r="E12" s="28">
        <f>SUM(E14)</f>
        <v>22902.36</v>
      </c>
      <c r="F12" s="28">
        <f>SUM(F14)</f>
        <v>28500</v>
      </c>
      <c r="G12" s="28">
        <f>SUM(G14)</f>
        <v>28500</v>
      </c>
      <c r="H12" s="28">
        <f>SUM(G12/D12*100)</f>
        <v>85.07462686567165</v>
      </c>
    </row>
    <row r="13" spans="1:8" ht="12.75">
      <c r="A13" s="25"/>
      <c r="B13" s="25"/>
      <c r="C13" s="20"/>
      <c r="D13" s="46"/>
      <c r="E13" s="46"/>
      <c r="F13" s="46"/>
      <c r="G13" s="46"/>
      <c r="H13" s="28"/>
    </row>
    <row r="14" spans="1:8" ht="12.75">
      <c r="A14" s="91">
        <v>412</v>
      </c>
      <c r="B14" s="91"/>
      <c r="C14" s="93" t="s">
        <v>123</v>
      </c>
      <c r="D14" s="28">
        <f>SUM(D15:D17)</f>
        <v>33500</v>
      </c>
      <c r="E14" s="28">
        <f>SUM(E15:E17)</f>
        <v>22902.36</v>
      </c>
      <c r="F14" s="28">
        <f>SUM(F15:F17)</f>
        <v>28500</v>
      </c>
      <c r="G14" s="28">
        <f>SUM(G15:G17)</f>
        <v>28500</v>
      </c>
      <c r="H14" s="28">
        <f>SUM(G14/D14*100)</f>
        <v>85.07462686567165</v>
      </c>
    </row>
    <row r="15" spans="1:8" ht="12.75">
      <c r="A15" s="25">
        <v>412600</v>
      </c>
      <c r="B15" s="139" t="s">
        <v>124</v>
      </c>
      <c r="C15" s="20" t="s">
        <v>125</v>
      </c>
      <c r="D15" s="46">
        <v>500</v>
      </c>
      <c r="E15" s="46">
        <v>40</v>
      </c>
      <c r="F15" s="46">
        <v>500</v>
      </c>
      <c r="G15" s="46">
        <v>500</v>
      </c>
      <c r="H15" s="46">
        <f>SUM(G15/D15*100)</f>
        <v>100</v>
      </c>
    </row>
    <row r="16" spans="1:8" ht="12.75">
      <c r="A16" s="25">
        <v>412900</v>
      </c>
      <c r="B16" s="139" t="s">
        <v>126</v>
      </c>
      <c r="C16" s="20" t="s">
        <v>127</v>
      </c>
      <c r="D16" s="46">
        <v>3000</v>
      </c>
      <c r="E16" s="46">
        <v>2199.9</v>
      </c>
      <c r="F16" s="46">
        <v>3000</v>
      </c>
      <c r="G16" s="46">
        <v>3000</v>
      </c>
      <c r="H16" s="46">
        <f>SUM(G16/D16*100)</f>
        <v>100</v>
      </c>
    </row>
    <row r="17" spans="1:8" ht="12.75">
      <c r="A17" s="25">
        <v>412900</v>
      </c>
      <c r="B17" s="139" t="s">
        <v>126</v>
      </c>
      <c r="C17" s="20" t="s">
        <v>128</v>
      </c>
      <c r="D17" s="46">
        <v>30000</v>
      </c>
      <c r="E17" s="46">
        <v>20662.46</v>
      </c>
      <c r="F17" s="46">
        <v>25000</v>
      </c>
      <c r="G17" s="46">
        <v>25000</v>
      </c>
      <c r="H17" s="46">
        <f>SUM(G17/D17*100)</f>
        <v>83.33333333333334</v>
      </c>
    </row>
    <row r="18" spans="1:8" ht="12.75">
      <c r="A18" s="20"/>
      <c r="B18" s="20"/>
      <c r="C18" s="20"/>
      <c r="D18" s="46"/>
      <c r="E18" s="46"/>
      <c r="F18" s="46"/>
      <c r="G18" s="46"/>
      <c r="H18" s="28"/>
    </row>
    <row r="19" spans="1:8" ht="12.75">
      <c r="A19" s="143"/>
      <c r="B19" s="143"/>
      <c r="C19" s="43" t="s">
        <v>130</v>
      </c>
      <c r="D19" s="44">
        <f>SUM(D12)</f>
        <v>33500</v>
      </c>
      <c r="E19" s="44">
        <f>SUM(E12)</f>
        <v>22902.36</v>
      </c>
      <c r="F19" s="44">
        <f>SUM(F12)</f>
        <v>28500</v>
      </c>
      <c r="G19" s="44">
        <f>SUM(G12)</f>
        <v>28500</v>
      </c>
      <c r="H19" s="44">
        <f>SUM(G19/D19*100)</f>
        <v>85.07462686567165</v>
      </c>
    </row>
    <row r="20" spans="1:8" ht="12.75">
      <c r="A20" s="20"/>
      <c r="B20" s="20"/>
      <c r="C20" s="20"/>
      <c r="D20" s="46"/>
      <c r="E20" s="46"/>
      <c r="F20" s="46"/>
      <c r="G20" s="46"/>
      <c r="H20" s="28"/>
    </row>
    <row r="21" spans="1:8" ht="12.75">
      <c r="A21" s="20"/>
      <c r="B21" s="20"/>
      <c r="C21" s="20"/>
      <c r="D21" s="46"/>
      <c r="E21" s="46"/>
      <c r="F21" s="46"/>
      <c r="G21" s="46"/>
      <c r="H21" s="28"/>
    </row>
    <row r="22" spans="1:8" ht="12.75">
      <c r="A22" s="31" t="s">
        <v>131</v>
      </c>
      <c r="B22" s="31"/>
      <c r="C22" s="31"/>
      <c r="D22" s="46"/>
      <c r="E22" s="46"/>
      <c r="F22" s="46"/>
      <c r="G22" s="46"/>
      <c r="H22" s="28"/>
    </row>
    <row r="23" spans="1:8" ht="12.75">
      <c r="A23" s="31" t="s">
        <v>132</v>
      </c>
      <c r="B23" s="31"/>
      <c r="C23" s="20"/>
      <c r="D23" s="28"/>
      <c r="E23" s="28"/>
      <c r="F23" s="28"/>
      <c r="G23" s="28"/>
      <c r="H23" s="28"/>
    </row>
    <row r="24" spans="1:8" ht="12.75">
      <c r="A24" s="20"/>
      <c r="B24" s="20"/>
      <c r="C24" s="20"/>
      <c r="D24" s="28"/>
      <c r="E24" s="28"/>
      <c r="F24" s="28"/>
      <c r="G24" s="28"/>
      <c r="H24" s="28"/>
    </row>
    <row r="25" spans="1:8" ht="12.75">
      <c r="A25" s="27">
        <v>41</v>
      </c>
      <c r="B25" s="27"/>
      <c r="C25" s="31" t="s">
        <v>122</v>
      </c>
      <c r="D25" s="28">
        <f>SUM(D27+D45)</f>
        <v>296900</v>
      </c>
      <c r="E25" s="28">
        <f>SUM(E27+E45)</f>
        <v>221499.66000000003</v>
      </c>
      <c r="F25" s="28">
        <f>SUM(F27+F45)</f>
        <v>300700</v>
      </c>
      <c r="G25" s="28">
        <f>SUM(G27+G45)</f>
        <v>369460</v>
      </c>
      <c r="H25" s="28">
        <f>SUM(G25/D25*100)</f>
        <v>124.43920511956887</v>
      </c>
    </row>
    <row r="26" spans="1:8" ht="12.75">
      <c r="A26" s="27"/>
      <c r="B26" s="27"/>
      <c r="C26" s="31"/>
      <c r="D26" s="28"/>
      <c r="E26" s="28"/>
      <c r="F26" s="28"/>
      <c r="G26" s="28"/>
      <c r="H26" s="28"/>
    </row>
    <row r="27" spans="1:8" ht="12.75">
      <c r="A27" s="91">
        <v>412</v>
      </c>
      <c r="B27" s="91"/>
      <c r="C27" s="93" t="s">
        <v>92</v>
      </c>
      <c r="D27" s="28">
        <f>SUM(D28+D39)</f>
        <v>261900</v>
      </c>
      <c r="E27" s="28">
        <f>SUM(E28+E39)</f>
        <v>195249.71000000002</v>
      </c>
      <c r="F27" s="28">
        <f>SUM(F28+F39)</f>
        <v>265700</v>
      </c>
      <c r="G27" s="28">
        <f>SUM(G28+G39)</f>
        <v>334460</v>
      </c>
      <c r="H27" s="28">
        <f aca="true" t="shared" si="0" ref="H27:H37">SUM(G27/D27*100)</f>
        <v>127.70523100420009</v>
      </c>
    </row>
    <row r="28" spans="1:8" ht="12.75">
      <c r="A28" s="91">
        <v>412</v>
      </c>
      <c r="B28" s="91"/>
      <c r="C28" s="93" t="s">
        <v>417</v>
      </c>
      <c r="D28" s="28">
        <f>SUM(D29:D37)</f>
        <v>17900</v>
      </c>
      <c r="E28" s="28">
        <f>SUM(E29:E37)</f>
        <v>12334.580000000002</v>
      </c>
      <c r="F28" s="28">
        <f>SUM(F29:F37)</f>
        <v>17900</v>
      </c>
      <c r="G28" s="28">
        <f>SUM(G29:G37)</f>
        <v>83460</v>
      </c>
      <c r="H28" s="28">
        <f t="shared" si="0"/>
        <v>466.25698324022346</v>
      </c>
    </row>
    <row r="29" spans="1:8" ht="12.75">
      <c r="A29" s="25">
        <v>412100</v>
      </c>
      <c r="B29" s="25">
        <v>160</v>
      </c>
      <c r="C29" s="20" t="s">
        <v>180</v>
      </c>
      <c r="D29" s="46"/>
      <c r="E29" s="46"/>
      <c r="F29" s="46"/>
      <c r="G29" s="46">
        <v>1000</v>
      </c>
      <c r="H29" s="46">
        <v>0</v>
      </c>
    </row>
    <row r="30" spans="1:8" ht="12.75">
      <c r="A30" s="25">
        <v>412200</v>
      </c>
      <c r="B30" s="25">
        <v>160</v>
      </c>
      <c r="C30" s="20" t="s">
        <v>418</v>
      </c>
      <c r="D30" s="46">
        <v>500</v>
      </c>
      <c r="E30" s="46">
        <v>353.18</v>
      </c>
      <c r="F30" s="46">
        <v>700</v>
      </c>
      <c r="G30" s="46">
        <v>1500</v>
      </c>
      <c r="H30" s="46">
        <f t="shared" si="0"/>
        <v>300</v>
      </c>
    </row>
    <row r="31" spans="1:8" ht="12.75">
      <c r="A31" s="25">
        <v>412300</v>
      </c>
      <c r="B31" s="25">
        <v>160</v>
      </c>
      <c r="C31" s="20" t="s">
        <v>419</v>
      </c>
      <c r="D31" s="46">
        <v>400</v>
      </c>
      <c r="E31" s="46">
        <v>6.5</v>
      </c>
      <c r="F31" s="46">
        <v>100</v>
      </c>
      <c r="G31" s="46">
        <v>500</v>
      </c>
      <c r="H31" s="46">
        <f t="shared" si="0"/>
        <v>125</v>
      </c>
    </row>
    <row r="32" spans="1:8" ht="12.75">
      <c r="A32" s="25">
        <v>412500</v>
      </c>
      <c r="B32" s="25">
        <v>160</v>
      </c>
      <c r="C32" s="20" t="s">
        <v>402</v>
      </c>
      <c r="D32" s="46"/>
      <c r="E32" s="46"/>
      <c r="F32" s="46"/>
      <c r="G32" s="46">
        <v>1000</v>
      </c>
      <c r="H32" s="46">
        <v>0</v>
      </c>
    </row>
    <row r="33" spans="1:8" ht="12.75">
      <c r="A33" s="25">
        <v>412600</v>
      </c>
      <c r="B33" s="25">
        <v>160</v>
      </c>
      <c r="C33" s="20" t="s">
        <v>125</v>
      </c>
      <c r="D33" s="46">
        <v>2000</v>
      </c>
      <c r="E33" s="46">
        <v>612.82</v>
      </c>
      <c r="F33" s="46">
        <v>1500</v>
      </c>
      <c r="G33" s="46">
        <v>3960</v>
      </c>
      <c r="H33" s="46">
        <f t="shared" si="0"/>
        <v>198</v>
      </c>
    </row>
    <row r="34" spans="1:8" ht="12.75">
      <c r="A34" s="25">
        <v>412700</v>
      </c>
      <c r="B34" s="25">
        <v>160</v>
      </c>
      <c r="C34" s="20" t="s">
        <v>313</v>
      </c>
      <c r="D34" s="46">
        <v>500</v>
      </c>
      <c r="E34" s="46"/>
      <c r="F34" s="46"/>
      <c r="G34" s="46">
        <v>500</v>
      </c>
      <c r="H34" s="46">
        <f t="shared" si="0"/>
        <v>100</v>
      </c>
    </row>
    <row r="35" spans="1:8" ht="12.75">
      <c r="A35" s="25">
        <v>412900</v>
      </c>
      <c r="B35" s="25">
        <v>160</v>
      </c>
      <c r="C35" s="20" t="s">
        <v>420</v>
      </c>
      <c r="D35" s="46">
        <v>14000</v>
      </c>
      <c r="E35" s="46">
        <v>10074.54</v>
      </c>
      <c r="F35" s="46">
        <v>13500</v>
      </c>
      <c r="G35" s="46">
        <v>30000</v>
      </c>
      <c r="H35" s="46">
        <f t="shared" si="0"/>
        <v>214.28571428571428</v>
      </c>
    </row>
    <row r="36" spans="1:8" ht="12.75">
      <c r="A36" s="25">
        <v>412900</v>
      </c>
      <c r="B36" s="25">
        <v>160</v>
      </c>
      <c r="C36" s="20" t="s">
        <v>421</v>
      </c>
      <c r="D36" s="46"/>
      <c r="E36" s="46"/>
      <c r="F36" s="46"/>
      <c r="G36" s="46">
        <v>40000</v>
      </c>
      <c r="H36" s="46">
        <v>0</v>
      </c>
    </row>
    <row r="37" spans="1:8" ht="12.75">
      <c r="A37" s="25">
        <v>412900</v>
      </c>
      <c r="B37" s="25">
        <v>160</v>
      </c>
      <c r="C37" s="20" t="s">
        <v>422</v>
      </c>
      <c r="D37" s="46">
        <v>500</v>
      </c>
      <c r="E37" s="46">
        <v>1287.54</v>
      </c>
      <c r="F37" s="46">
        <v>2100</v>
      </c>
      <c r="G37" s="46">
        <v>5000</v>
      </c>
      <c r="H37" s="46">
        <f t="shared" si="0"/>
        <v>1000</v>
      </c>
    </row>
    <row r="38" spans="1:8" ht="12.75">
      <c r="A38" s="25"/>
      <c r="B38" s="25"/>
      <c r="C38" s="20"/>
      <c r="D38" s="46"/>
      <c r="E38" s="46"/>
      <c r="F38" s="46"/>
      <c r="G38" s="46"/>
      <c r="H38" s="28"/>
    </row>
    <row r="39" spans="1:8" ht="12.75">
      <c r="A39" s="91">
        <v>412</v>
      </c>
      <c r="B39" s="91"/>
      <c r="C39" s="93" t="s">
        <v>92</v>
      </c>
      <c r="D39" s="28">
        <f>SUM(D40:D43)</f>
        <v>244000</v>
      </c>
      <c r="E39" s="28">
        <f>SUM(E40:E43)</f>
        <v>182915.13</v>
      </c>
      <c r="F39" s="28">
        <f>SUM(F40:F43)</f>
        <v>247800</v>
      </c>
      <c r="G39" s="28">
        <f>SUM(G40:G43)</f>
        <v>251000</v>
      </c>
      <c r="H39" s="28">
        <f aca="true" t="shared" si="1" ref="H39:H46">SUM(G39/D39*100)</f>
        <v>102.86885245901641</v>
      </c>
    </row>
    <row r="40" spans="1:8" ht="12.75">
      <c r="A40" s="25">
        <v>412600</v>
      </c>
      <c r="B40" s="139" t="s">
        <v>124</v>
      </c>
      <c r="C40" s="20" t="s">
        <v>125</v>
      </c>
      <c r="D40" s="46">
        <v>500</v>
      </c>
      <c r="E40" s="46">
        <v>40</v>
      </c>
      <c r="F40" s="46">
        <v>500</v>
      </c>
      <c r="G40" s="46">
        <v>500</v>
      </c>
      <c r="H40" s="46">
        <f t="shared" si="1"/>
        <v>100</v>
      </c>
    </row>
    <row r="41" spans="1:8" ht="12.75">
      <c r="A41" s="25">
        <v>412900</v>
      </c>
      <c r="B41" s="139" t="s">
        <v>124</v>
      </c>
      <c r="C41" s="20" t="s">
        <v>133</v>
      </c>
      <c r="D41" s="46">
        <v>18500</v>
      </c>
      <c r="E41" s="46">
        <v>12762.17</v>
      </c>
      <c r="F41" s="46">
        <v>20500</v>
      </c>
      <c r="G41" s="46">
        <v>20500</v>
      </c>
      <c r="H41" s="46">
        <f t="shared" si="1"/>
        <v>110.8108108108108</v>
      </c>
    </row>
    <row r="42" spans="1:8" ht="12.75">
      <c r="A42" s="25">
        <v>412900</v>
      </c>
      <c r="B42" s="139" t="s">
        <v>124</v>
      </c>
      <c r="C42" s="20" t="s">
        <v>134</v>
      </c>
      <c r="D42" s="46">
        <v>10000</v>
      </c>
      <c r="E42" s="46">
        <v>7462.8</v>
      </c>
      <c r="F42" s="46">
        <v>10000</v>
      </c>
      <c r="G42" s="46">
        <v>10000</v>
      </c>
      <c r="H42" s="46">
        <f t="shared" si="1"/>
        <v>100</v>
      </c>
    </row>
    <row r="43" spans="1:8" ht="12.75">
      <c r="A43" s="25">
        <v>412900</v>
      </c>
      <c r="B43" s="139" t="s">
        <v>124</v>
      </c>
      <c r="C43" s="20" t="s">
        <v>135</v>
      </c>
      <c r="D43" s="46">
        <v>215000</v>
      </c>
      <c r="E43" s="46">
        <v>162650.16</v>
      </c>
      <c r="F43" s="46">
        <v>216800</v>
      </c>
      <c r="G43" s="46">
        <v>220000</v>
      </c>
      <c r="H43" s="46">
        <f t="shared" si="1"/>
        <v>102.32558139534885</v>
      </c>
    </row>
    <row r="44" spans="1:8" ht="12.75">
      <c r="A44" s="25"/>
      <c r="B44" s="139"/>
      <c r="C44" s="20"/>
      <c r="D44" s="46"/>
      <c r="E44" s="46"/>
      <c r="F44" s="46"/>
      <c r="G44" s="46"/>
      <c r="H44" s="46"/>
    </row>
    <row r="45" spans="1:8" ht="12.75">
      <c r="A45" s="91">
        <v>415</v>
      </c>
      <c r="B45" s="91"/>
      <c r="C45" s="93" t="s">
        <v>94</v>
      </c>
      <c r="D45" s="28">
        <f>SUM(D46:D46)</f>
        <v>35000</v>
      </c>
      <c r="E45" s="28">
        <f>SUM(E46:E46)</f>
        <v>26249.95</v>
      </c>
      <c r="F45" s="28">
        <f>SUM(F46:F46)</f>
        <v>35000</v>
      </c>
      <c r="G45" s="28">
        <f>SUM(G46:G46)</f>
        <v>35000</v>
      </c>
      <c r="H45" s="28">
        <f t="shared" si="1"/>
        <v>100</v>
      </c>
    </row>
    <row r="46" spans="1:8" ht="12.75">
      <c r="A46" s="25">
        <v>415200</v>
      </c>
      <c r="B46" s="139" t="s">
        <v>136</v>
      </c>
      <c r="C46" s="20" t="s">
        <v>137</v>
      </c>
      <c r="D46" s="46">
        <v>35000</v>
      </c>
      <c r="E46" s="46">
        <v>26249.95</v>
      </c>
      <c r="F46" s="46">
        <v>35000</v>
      </c>
      <c r="G46" s="46">
        <v>35000</v>
      </c>
      <c r="H46" s="46">
        <f t="shared" si="1"/>
        <v>100</v>
      </c>
    </row>
    <row r="47" spans="1:8" ht="12.75">
      <c r="A47" s="25"/>
      <c r="B47" s="139"/>
      <c r="C47" s="20"/>
      <c r="D47" s="46"/>
      <c r="E47" s="46"/>
      <c r="F47" s="46"/>
      <c r="G47" s="46"/>
      <c r="H47" s="28"/>
    </row>
    <row r="48" spans="1:8" ht="12.75">
      <c r="A48" s="27">
        <v>62</v>
      </c>
      <c r="B48" s="140"/>
      <c r="C48" s="31" t="s">
        <v>200</v>
      </c>
      <c r="D48" s="28">
        <f aca="true" t="shared" si="2" ref="D48:G49">SUM(D49)</f>
        <v>20481.16</v>
      </c>
      <c r="E48" s="28">
        <f t="shared" si="2"/>
        <v>20481.16</v>
      </c>
      <c r="F48" s="28">
        <f t="shared" si="2"/>
        <v>20481.16</v>
      </c>
      <c r="G48" s="28">
        <f t="shared" si="2"/>
        <v>0</v>
      </c>
      <c r="H48" s="28">
        <f>SUM(G48/D48*100)</f>
        <v>0</v>
      </c>
    </row>
    <row r="49" spans="1:8" ht="12.75">
      <c r="A49" s="27">
        <v>621</v>
      </c>
      <c r="B49" s="140"/>
      <c r="C49" s="93" t="s">
        <v>200</v>
      </c>
      <c r="D49" s="28">
        <f t="shared" si="2"/>
        <v>20481.16</v>
      </c>
      <c r="E49" s="28">
        <f t="shared" si="2"/>
        <v>20481.16</v>
      </c>
      <c r="F49" s="28">
        <f t="shared" si="2"/>
        <v>20481.16</v>
      </c>
      <c r="G49" s="28">
        <f t="shared" si="2"/>
        <v>0</v>
      </c>
      <c r="H49" s="28">
        <f>SUM(G49/D49*100)</f>
        <v>0</v>
      </c>
    </row>
    <row r="50" spans="1:8" ht="12.75">
      <c r="A50" s="25">
        <v>621900</v>
      </c>
      <c r="B50" s="139" t="s">
        <v>401</v>
      </c>
      <c r="C50" s="20" t="s">
        <v>348</v>
      </c>
      <c r="D50" s="46">
        <v>20481.16</v>
      </c>
      <c r="E50" s="46">
        <v>20481.16</v>
      </c>
      <c r="F50" s="46">
        <v>20481.16</v>
      </c>
      <c r="G50" s="46"/>
      <c r="H50" s="46">
        <f>SUM(G50/D50*100)</f>
        <v>0</v>
      </c>
    </row>
    <row r="51" spans="1:8" ht="12.75">
      <c r="A51" s="20"/>
      <c r="B51" s="20"/>
      <c r="C51" s="20"/>
      <c r="D51" s="46"/>
      <c r="E51" s="46"/>
      <c r="F51" s="46"/>
      <c r="G51" s="46"/>
      <c r="H51" s="28"/>
    </row>
    <row r="52" spans="1:8" ht="12.75">
      <c r="A52" s="143"/>
      <c r="B52" s="143"/>
      <c r="C52" s="43" t="s">
        <v>138</v>
      </c>
      <c r="D52" s="44">
        <f>SUM(D25+D48)</f>
        <v>317381.16</v>
      </c>
      <c r="E52" s="44">
        <f>SUM(E25+E48)</f>
        <v>241980.82000000004</v>
      </c>
      <c r="F52" s="44">
        <f>SUM(F25+F48)</f>
        <v>321181.16</v>
      </c>
      <c r="G52" s="44">
        <f>SUM(G25+G48)</f>
        <v>369460</v>
      </c>
      <c r="H52" s="44">
        <f>SUM(G52/D52*100)</f>
        <v>116.40892610008736</v>
      </c>
    </row>
    <row r="53" spans="1:8" ht="13.5" customHeight="1">
      <c r="A53" s="20"/>
      <c r="B53" s="20"/>
      <c r="C53" s="31"/>
      <c r="D53" s="28"/>
      <c r="E53" s="28"/>
      <c r="F53" s="28"/>
      <c r="G53" s="28"/>
      <c r="H53" s="28"/>
    </row>
    <row r="54" spans="1:8" ht="12.75">
      <c r="A54" s="20"/>
      <c r="B54" s="20"/>
      <c r="C54" s="31"/>
      <c r="D54" s="28"/>
      <c r="E54" s="28"/>
      <c r="F54" s="28"/>
      <c r="G54" s="28"/>
      <c r="H54" s="28"/>
    </row>
    <row r="55" spans="1:8" ht="12.75">
      <c r="A55" s="31" t="s">
        <v>139</v>
      </c>
      <c r="B55" s="31"/>
      <c r="C55" s="20"/>
      <c r="D55" s="46"/>
      <c r="E55" s="46"/>
      <c r="F55" s="46"/>
      <c r="G55" s="46"/>
      <c r="H55" s="28"/>
    </row>
    <row r="56" spans="1:8" ht="12.75">
      <c r="A56" s="31" t="s">
        <v>140</v>
      </c>
      <c r="B56" s="31"/>
      <c r="C56" s="20"/>
      <c r="D56" s="28"/>
      <c r="E56" s="28"/>
      <c r="F56" s="28"/>
      <c r="G56" s="28"/>
      <c r="H56" s="28"/>
    </row>
    <row r="57" spans="1:8" ht="12.75">
      <c r="A57" s="20"/>
      <c r="B57" s="20"/>
      <c r="C57" s="20"/>
      <c r="D57" s="28"/>
      <c r="E57" s="28"/>
      <c r="F57" s="28"/>
      <c r="G57" s="28"/>
      <c r="H57" s="28"/>
    </row>
    <row r="58" spans="1:8" ht="12.75">
      <c r="A58" s="27">
        <v>41</v>
      </c>
      <c r="B58" s="27"/>
      <c r="C58" s="31" t="s">
        <v>122</v>
      </c>
      <c r="D58" s="28">
        <f>SUM(D59+D67)</f>
        <v>59100</v>
      </c>
      <c r="E58" s="28">
        <f>SUM(E59+E67)</f>
        <v>27859.809999999998</v>
      </c>
      <c r="F58" s="28">
        <f>SUM(F59+F67)</f>
        <v>62100</v>
      </c>
      <c r="G58" s="28">
        <f>SUM(G59+G67)</f>
        <v>81000</v>
      </c>
      <c r="H58" s="28">
        <f aca="true" t="shared" si="3" ref="H58:H64">SUM(G58/D58*100)</f>
        <v>137.05583756345177</v>
      </c>
    </row>
    <row r="59" spans="1:8" ht="12.75">
      <c r="A59" s="91">
        <v>412</v>
      </c>
      <c r="B59" s="91"/>
      <c r="C59" s="93" t="s">
        <v>92</v>
      </c>
      <c r="D59" s="28">
        <f>SUM(D60:D65)</f>
        <v>46100</v>
      </c>
      <c r="E59" s="28">
        <f>SUM(E60:E65)</f>
        <v>20990.16</v>
      </c>
      <c r="F59" s="28">
        <f>SUM(F60:F65)</f>
        <v>49100</v>
      </c>
      <c r="G59" s="28">
        <f>SUM(G60:G65)</f>
        <v>62000</v>
      </c>
      <c r="H59" s="28">
        <f t="shared" si="3"/>
        <v>134.49023861171366</v>
      </c>
    </row>
    <row r="60" spans="1:8" ht="12.75">
      <c r="A60" s="25">
        <v>412600</v>
      </c>
      <c r="B60" s="139" t="s">
        <v>124</v>
      </c>
      <c r="C60" s="20" t="s">
        <v>125</v>
      </c>
      <c r="D60" s="46">
        <v>2000</v>
      </c>
      <c r="E60" s="46">
        <v>1429.44</v>
      </c>
      <c r="F60" s="46">
        <v>4000</v>
      </c>
      <c r="G60" s="46">
        <v>4000</v>
      </c>
      <c r="H60" s="46">
        <f t="shared" si="3"/>
        <v>200</v>
      </c>
    </row>
    <row r="61" spans="1:8" ht="12.75">
      <c r="A61" s="25">
        <v>412600</v>
      </c>
      <c r="B61" s="139" t="s">
        <v>126</v>
      </c>
      <c r="C61" s="20" t="s">
        <v>141</v>
      </c>
      <c r="D61" s="46">
        <v>20000</v>
      </c>
      <c r="E61" s="46">
        <v>13833.55</v>
      </c>
      <c r="F61" s="46">
        <v>20000</v>
      </c>
      <c r="G61" s="46">
        <v>25000</v>
      </c>
      <c r="H61" s="46">
        <f t="shared" si="3"/>
        <v>125</v>
      </c>
    </row>
    <row r="62" spans="1:8" ht="12.75">
      <c r="A62" s="25">
        <v>412900</v>
      </c>
      <c r="B62" s="139" t="s">
        <v>126</v>
      </c>
      <c r="C62" s="20" t="s">
        <v>127</v>
      </c>
      <c r="D62" s="46">
        <v>10100</v>
      </c>
      <c r="E62" s="46">
        <v>2078.18</v>
      </c>
      <c r="F62" s="46">
        <v>6100</v>
      </c>
      <c r="G62" s="46">
        <v>8000</v>
      </c>
      <c r="H62" s="46">
        <f t="shared" si="3"/>
        <v>79.20792079207921</v>
      </c>
    </row>
    <row r="63" spans="1:8" ht="12.75">
      <c r="A63" s="25">
        <v>412900</v>
      </c>
      <c r="B63" s="139" t="s">
        <v>126</v>
      </c>
      <c r="C63" s="20" t="s">
        <v>423</v>
      </c>
      <c r="D63" s="46">
        <v>13000</v>
      </c>
      <c r="E63" s="46">
        <v>3289</v>
      </c>
      <c r="F63" s="46">
        <v>18000</v>
      </c>
      <c r="G63" s="46">
        <v>18000</v>
      </c>
      <c r="H63" s="46">
        <f t="shared" si="3"/>
        <v>138.46153846153845</v>
      </c>
    </row>
    <row r="64" spans="1:8" ht="12.75">
      <c r="A64" s="25">
        <v>412900</v>
      </c>
      <c r="B64" s="139" t="s">
        <v>126</v>
      </c>
      <c r="C64" s="20" t="s">
        <v>142</v>
      </c>
      <c r="D64" s="46">
        <v>1000</v>
      </c>
      <c r="E64" s="46">
        <v>359.99</v>
      </c>
      <c r="F64" s="46">
        <v>1000</v>
      </c>
      <c r="G64" s="46">
        <v>2000</v>
      </c>
      <c r="H64" s="46">
        <f t="shared" si="3"/>
        <v>200</v>
      </c>
    </row>
    <row r="65" spans="1:8" ht="12.75">
      <c r="A65" s="25">
        <v>412900</v>
      </c>
      <c r="B65" s="139" t="s">
        <v>126</v>
      </c>
      <c r="C65" s="20" t="s">
        <v>493</v>
      </c>
      <c r="D65" s="46"/>
      <c r="E65" s="46"/>
      <c r="F65" s="46"/>
      <c r="G65" s="46">
        <v>5000</v>
      </c>
      <c r="H65" s="46">
        <v>0</v>
      </c>
    </row>
    <row r="66" spans="1:8" ht="12.75">
      <c r="A66" s="20"/>
      <c r="B66" s="20"/>
      <c r="C66" s="20"/>
      <c r="D66" s="46"/>
      <c r="E66" s="46"/>
      <c r="F66" s="46"/>
      <c r="G66" s="46"/>
      <c r="H66" s="46"/>
    </row>
    <row r="67" spans="1:8" ht="12.75">
      <c r="A67" s="91">
        <v>416</v>
      </c>
      <c r="B67" s="91"/>
      <c r="C67" s="93" t="s">
        <v>143</v>
      </c>
      <c r="D67" s="28">
        <f>SUM(D68:D69)</f>
        <v>13000</v>
      </c>
      <c r="E67" s="28">
        <f>SUM(E68:E69)</f>
        <v>6869.65</v>
      </c>
      <c r="F67" s="28">
        <f>SUM(F68:F69)</f>
        <v>13000</v>
      </c>
      <c r="G67" s="28">
        <f>SUM(G68:G69)</f>
        <v>19000</v>
      </c>
      <c r="H67" s="28">
        <f>SUM(G67/D67*100)</f>
        <v>146.15384615384613</v>
      </c>
    </row>
    <row r="68" spans="1:8" ht="12.75">
      <c r="A68" s="25">
        <v>416100</v>
      </c>
      <c r="B68" s="139" t="s">
        <v>124</v>
      </c>
      <c r="C68" s="20" t="s">
        <v>144</v>
      </c>
      <c r="D68" s="46">
        <v>3000</v>
      </c>
      <c r="E68" s="46"/>
      <c r="F68" s="46">
        <v>3000</v>
      </c>
      <c r="G68" s="46">
        <v>4000</v>
      </c>
      <c r="H68" s="46">
        <f>SUM(G68/D68*100)</f>
        <v>133.33333333333331</v>
      </c>
    </row>
    <row r="69" spans="1:8" ht="12.75">
      <c r="A69" s="25">
        <v>416100</v>
      </c>
      <c r="B69" s="139" t="s">
        <v>124</v>
      </c>
      <c r="C69" s="20" t="s">
        <v>145</v>
      </c>
      <c r="D69" s="46">
        <v>10000</v>
      </c>
      <c r="E69" s="46">
        <v>6869.65</v>
      </c>
      <c r="F69" s="46">
        <v>10000</v>
      </c>
      <c r="G69" s="46">
        <v>15000</v>
      </c>
      <c r="H69" s="46">
        <f>SUM(G69/D69*100)</f>
        <v>150</v>
      </c>
    </row>
    <row r="70" spans="1:8" ht="12.75">
      <c r="A70" s="20"/>
      <c r="B70" s="20"/>
      <c r="C70" s="20"/>
      <c r="D70" s="20"/>
      <c r="E70" s="20"/>
      <c r="F70" s="20"/>
      <c r="G70" s="20"/>
      <c r="H70" s="46"/>
    </row>
    <row r="71" spans="1:8" ht="12.75">
      <c r="A71" s="20" t="s">
        <v>350</v>
      </c>
      <c r="B71" s="20" t="s">
        <v>401</v>
      </c>
      <c r="C71" s="31" t="s">
        <v>146</v>
      </c>
      <c r="D71" s="28">
        <v>3800</v>
      </c>
      <c r="E71" s="46"/>
      <c r="F71" s="46"/>
      <c r="G71" s="28">
        <v>60000</v>
      </c>
      <c r="H71" s="28">
        <f>SUM(G71/D71*100)</f>
        <v>1578.9473684210525</v>
      </c>
    </row>
    <row r="72" spans="1:8" ht="12.75">
      <c r="A72" s="20"/>
      <c r="B72" s="20"/>
      <c r="C72" s="20"/>
      <c r="D72" s="20"/>
      <c r="E72" s="20"/>
      <c r="F72" s="20"/>
      <c r="G72" s="20"/>
      <c r="H72" s="28"/>
    </row>
    <row r="73" spans="1:8" ht="12.75">
      <c r="A73" s="143"/>
      <c r="B73" s="143"/>
      <c r="C73" s="43" t="s">
        <v>147</v>
      </c>
      <c r="D73" s="44">
        <f>SUM(D58+D71)</f>
        <v>62900</v>
      </c>
      <c r="E73" s="44">
        <f>SUM(E58+E71)</f>
        <v>27859.809999999998</v>
      </c>
      <c r="F73" s="44">
        <f>SUM(F58+F71)</f>
        <v>62100</v>
      </c>
      <c r="G73" s="44">
        <f>SUM(G58+G71)</f>
        <v>141000</v>
      </c>
      <c r="H73" s="44">
        <f>SUM(G73/D73*100)</f>
        <v>224.16534181240064</v>
      </c>
    </row>
    <row r="74" spans="1:8" ht="12.75">
      <c r="A74" s="20"/>
      <c r="B74" s="20"/>
      <c r="C74" s="31"/>
      <c r="D74" s="28"/>
      <c r="E74" s="28"/>
      <c r="F74" s="28"/>
      <c r="G74" s="28"/>
      <c r="H74" s="28"/>
    </row>
    <row r="75" spans="1:8" ht="12.75">
      <c r="A75" s="20"/>
      <c r="B75" s="20"/>
      <c r="C75" s="31"/>
      <c r="D75" s="28"/>
      <c r="E75" s="28"/>
      <c r="F75" s="28"/>
      <c r="G75" s="28"/>
      <c r="H75" s="28"/>
    </row>
    <row r="76" spans="1:8" ht="12.75">
      <c r="A76" s="31" t="s">
        <v>148</v>
      </c>
      <c r="B76" s="31"/>
      <c r="C76" s="31"/>
      <c r="D76" s="28"/>
      <c r="E76" s="28"/>
      <c r="F76" s="28"/>
      <c r="G76" s="28"/>
      <c r="H76" s="28"/>
    </row>
    <row r="77" spans="1:8" ht="12.75">
      <c r="A77" s="31" t="s">
        <v>149</v>
      </c>
      <c r="B77" s="31"/>
      <c r="C77" s="20"/>
      <c r="D77" s="28"/>
      <c r="E77" s="28"/>
      <c r="F77" s="28"/>
      <c r="G77" s="28"/>
      <c r="H77" s="28"/>
    </row>
    <row r="78" spans="1:8" ht="12.75">
      <c r="A78" s="20"/>
      <c r="B78" s="20"/>
      <c r="C78" s="20"/>
      <c r="D78" s="28"/>
      <c r="E78" s="28"/>
      <c r="F78" s="28"/>
      <c r="G78" s="28"/>
      <c r="H78" s="28"/>
    </row>
    <row r="79" spans="1:8" ht="12.75">
      <c r="A79" s="27">
        <v>41</v>
      </c>
      <c r="B79" s="27"/>
      <c r="C79" s="31" t="s">
        <v>122</v>
      </c>
      <c r="D79" s="28">
        <f>SUM(D81)</f>
        <v>12000</v>
      </c>
      <c r="E79" s="28">
        <f>SUM(E81)</f>
        <v>4151.82</v>
      </c>
      <c r="F79" s="28">
        <f>SUM(F81)</f>
        <v>10000</v>
      </c>
      <c r="G79" s="28">
        <f>SUM(G81)</f>
        <v>12000</v>
      </c>
      <c r="H79" s="28">
        <f>SUM(G79/D79*100)</f>
        <v>100</v>
      </c>
    </row>
    <row r="80" spans="1:8" ht="12.75">
      <c r="A80" s="27"/>
      <c r="B80" s="27"/>
      <c r="C80" s="31"/>
      <c r="D80" s="28"/>
      <c r="E80" s="28"/>
      <c r="F80" s="28"/>
      <c r="G80" s="28"/>
      <c r="H80" s="28"/>
    </row>
    <row r="81" spans="1:8" ht="12.75">
      <c r="A81" s="27">
        <v>412</v>
      </c>
      <c r="B81" s="27"/>
      <c r="C81" s="93" t="s">
        <v>92</v>
      </c>
      <c r="D81" s="28">
        <f>SUM(D82:D83)</f>
        <v>12000</v>
      </c>
      <c r="E81" s="28">
        <f>SUM(E82:E83)</f>
        <v>4151.82</v>
      </c>
      <c r="F81" s="28">
        <f>SUM(F82:F83)</f>
        <v>10000</v>
      </c>
      <c r="G81" s="28">
        <f>SUM(G82:G83)</f>
        <v>12000</v>
      </c>
      <c r="H81" s="28">
        <f>SUM(G81/D81*100)</f>
        <v>100</v>
      </c>
    </row>
    <row r="82" spans="1:8" ht="12.75">
      <c r="A82" s="25">
        <v>412600</v>
      </c>
      <c r="B82" s="139" t="s">
        <v>124</v>
      </c>
      <c r="C82" s="20" t="s">
        <v>125</v>
      </c>
      <c r="D82" s="46">
        <v>9000</v>
      </c>
      <c r="E82" s="46">
        <v>2998.43</v>
      </c>
      <c r="F82" s="46">
        <v>7000</v>
      </c>
      <c r="G82" s="46">
        <v>9000</v>
      </c>
      <c r="H82" s="46">
        <f>SUM(G82/D82*100)</f>
        <v>100</v>
      </c>
    </row>
    <row r="83" spans="1:8" ht="12.75">
      <c r="A83" s="25">
        <v>412900</v>
      </c>
      <c r="B83" s="139" t="s">
        <v>126</v>
      </c>
      <c r="C83" s="20" t="s">
        <v>150</v>
      </c>
      <c r="D83" s="46">
        <v>3000</v>
      </c>
      <c r="E83" s="46">
        <v>1153.39</v>
      </c>
      <c r="F83" s="46">
        <v>3000</v>
      </c>
      <c r="G83" s="46">
        <v>3000</v>
      </c>
      <c r="H83" s="46">
        <f>SUM(G83/D83*100)</f>
        <v>100</v>
      </c>
    </row>
    <row r="84" spans="1:8" ht="12.75">
      <c r="A84" s="20"/>
      <c r="B84" s="20"/>
      <c r="C84" s="20"/>
      <c r="D84" s="46"/>
      <c r="E84" s="46"/>
      <c r="F84" s="46"/>
      <c r="G84" s="46"/>
      <c r="H84" s="28"/>
    </row>
    <row r="85" spans="1:8" ht="12.75">
      <c r="A85" s="143"/>
      <c r="B85" s="143"/>
      <c r="C85" s="43" t="s">
        <v>151</v>
      </c>
      <c r="D85" s="44">
        <f>SUM(D79)</f>
        <v>12000</v>
      </c>
      <c r="E85" s="44">
        <f>SUM(E79)</f>
        <v>4151.82</v>
      </c>
      <c r="F85" s="44">
        <f>SUM(F79)</f>
        <v>10000</v>
      </c>
      <c r="G85" s="44">
        <f>SUM(G79)</f>
        <v>12000</v>
      </c>
      <c r="H85" s="44">
        <f>SUM(G85/D85*100)</f>
        <v>100</v>
      </c>
    </row>
    <row r="86" spans="1:8" ht="12.75">
      <c r="A86" s="20"/>
      <c r="B86" s="20"/>
      <c r="C86" s="31"/>
      <c r="D86" s="28"/>
      <c r="E86" s="28"/>
      <c r="F86" s="28"/>
      <c r="G86" s="28"/>
      <c r="H86" s="28"/>
    </row>
    <row r="87" spans="1:8" ht="12.75">
      <c r="A87" s="138"/>
      <c r="B87" s="138"/>
      <c r="C87" s="138"/>
      <c r="D87" s="138"/>
      <c r="E87" s="138"/>
      <c r="F87" s="138"/>
      <c r="G87" s="138"/>
      <c r="H87" s="28"/>
    </row>
    <row r="88" spans="1:8" ht="12.75">
      <c r="A88" s="31" t="s">
        <v>152</v>
      </c>
      <c r="B88" s="31"/>
      <c r="C88" s="31"/>
      <c r="D88" s="28"/>
      <c r="E88" s="28"/>
      <c r="F88" s="28"/>
      <c r="G88" s="28"/>
      <c r="H88" s="28"/>
    </row>
    <row r="89" spans="1:8" ht="12.75">
      <c r="A89" s="31" t="s">
        <v>153</v>
      </c>
      <c r="B89" s="31"/>
      <c r="C89" s="20"/>
      <c r="D89" s="28"/>
      <c r="E89" s="28"/>
      <c r="F89" s="28"/>
      <c r="G89" s="28"/>
      <c r="H89" s="28"/>
    </row>
    <row r="90" spans="1:8" ht="12.75">
      <c r="A90" s="31"/>
      <c r="B90" s="31"/>
      <c r="C90" s="20"/>
      <c r="D90" s="28"/>
      <c r="E90" s="28"/>
      <c r="F90" s="28"/>
      <c r="G90" s="28"/>
      <c r="H90" s="28"/>
    </row>
    <row r="91" spans="1:8" ht="12.75">
      <c r="A91" s="27">
        <v>41</v>
      </c>
      <c r="B91" s="27"/>
      <c r="C91" s="31" t="s">
        <v>122</v>
      </c>
      <c r="D91" s="28">
        <f>SUM(D93+D107+D114)</f>
        <v>149300</v>
      </c>
      <c r="E91" s="28">
        <f>SUM(E93+E107+E114)</f>
        <v>99806.34999999999</v>
      </c>
      <c r="F91" s="28">
        <f>SUM(F93+F107+F114)</f>
        <v>147300</v>
      </c>
      <c r="G91" s="28">
        <f>SUM(G93+G107+G114)</f>
        <v>148700</v>
      </c>
      <c r="H91" s="28">
        <f>SUM(G91/D91*100)</f>
        <v>99.59812458137978</v>
      </c>
    </row>
    <row r="92" spans="1:8" ht="12.75">
      <c r="A92" s="25"/>
      <c r="B92" s="25"/>
      <c r="C92" s="20"/>
      <c r="D92" s="46"/>
      <c r="E92" s="46"/>
      <c r="F92" s="46"/>
      <c r="G92" s="46"/>
      <c r="H92" s="28"/>
    </row>
    <row r="93" spans="1:8" ht="12.75">
      <c r="A93" s="91">
        <v>412</v>
      </c>
      <c r="B93" s="91"/>
      <c r="C93" s="93" t="s">
        <v>92</v>
      </c>
      <c r="D93" s="28">
        <f>SUM(D94:D105)</f>
        <v>70000</v>
      </c>
      <c r="E93" s="28">
        <f>SUM(E94:E105)</f>
        <v>43869.899999999994</v>
      </c>
      <c r="F93" s="28">
        <f>SUM(F94:F105)</f>
        <v>80000</v>
      </c>
      <c r="G93" s="28">
        <f>SUM(G94:G105)</f>
        <v>79500</v>
      </c>
      <c r="H93" s="28">
        <f aca="true" t="shared" si="4" ref="H93:H105">SUM(G93/D93*100)</f>
        <v>113.57142857142857</v>
      </c>
    </row>
    <row r="94" spans="1:8" ht="12.75">
      <c r="A94" s="25">
        <v>412300</v>
      </c>
      <c r="B94" s="139" t="s">
        <v>126</v>
      </c>
      <c r="C94" s="20" t="s">
        <v>154</v>
      </c>
      <c r="D94" s="46">
        <v>18000</v>
      </c>
      <c r="E94" s="46">
        <v>11446.22</v>
      </c>
      <c r="F94" s="46">
        <v>18000</v>
      </c>
      <c r="G94" s="46">
        <v>18000</v>
      </c>
      <c r="H94" s="46">
        <f t="shared" si="4"/>
        <v>100</v>
      </c>
    </row>
    <row r="95" spans="1:8" ht="12.75">
      <c r="A95" s="25">
        <v>412300</v>
      </c>
      <c r="B95" s="139" t="s">
        <v>126</v>
      </c>
      <c r="C95" s="20" t="s">
        <v>155</v>
      </c>
      <c r="D95" s="46">
        <v>6000</v>
      </c>
      <c r="E95" s="46">
        <v>3974.54</v>
      </c>
      <c r="F95" s="46">
        <v>6000</v>
      </c>
      <c r="G95" s="46">
        <v>6000</v>
      </c>
      <c r="H95" s="46">
        <f t="shared" si="4"/>
        <v>100</v>
      </c>
    </row>
    <row r="96" spans="1:8" ht="12.75">
      <c r="A96" s="25">
        <v>412300</v>
      </c>
      <c r="B96" s="139" t="s">
        <v>126</v>
      </c>
      <c r="C96" s="20" t="s">
        <v>156</v>
      </c>
      <c r="D96" s="46">
        <v>2000</v>
      </c>
      <c r="E96" s="46">
        <v>1172.1</v>
      </c>
      <c r="F96" s="46">
        <v>2000</v>
      </c>
      <c r="G96" s="46">
        <v>2000</v>
      </c>
      <c r="H96" s="46">
        <f t="shared" si="4"/>
        <v>100</v>
      </c>
    </row>
    <row r="97" spans="1:8" ht="12.75">
      <c r="A97" s="25">
        <v>412300</v>
      </c>
      <c r="B97" s="139" t="s">
        <v>126</v>
      </c>
      <c r="C97" s="20" t="s">
        <v>157</v>
      </c>
      <c r="D97" s="46">
        <v>3000</v>
      </c>
      <c r="E97" s="46">
        <v>2443.6</v>
      </c>
      <c r="F97" s="46">
        <v>3000</v>
      </c>
      <c r="G97" s="46">
        <v>3000</v>
      </c>
      <c r="H97" s="46">
        <f t="shared" si="4"/>
        <v>100</v>
      </c>
    </row>
    <row r="98" spans="1:8" ht="12.75">
      <c r="A98" s="25">
        <v>412400</v>
      </c>
      <c r="B98" s="139" t="s">
        <v>158</v>
      </c>
      <c r="C98" s="20" t="s">
        <v>159</v>
      </c>
      <c r="D98" s="46">
        <v>2000</v>
      </c>
      <c r="E98" s="46"/>
      <c r="F98" s="46">
        <v>2000</v>
      </c>
      <c r="G98" s="46">
        <v>2000</v>
      </c>
      <c r="H98" s="46">
        <f t="shared" si="4"/>
        <v>100</v>
      </c>
    </row>
    <row r="99" spans="1:8" ht="12.75">
      <c r="A99" s="25">
        <v>412500</v>
      </c>
      <c r="B99" s="139" t="s">
        <v>126</v>
      </c>
      <c r="C99" s="20" t="s">
        <v>470</v>
      </c>
      <c r="D99" s="46">
        <v>13000</v>
      </c>
      <c r="E99" s="46">
        <v>8731.81</v>
      </c>
      <c r="F99" s="46">
        <v>19000</v>
      </c>
      <c r="G99" s="46">
        <v>8000</v>
      </c>
      <c r="H99" s="46">
        <f t="shared" si="4"/>
        <v>61.53846153846154</v>
      </c>
    </row>
    <row r="100" spans="1:8" ht="12.75">
      <c r="A100" s="25">
        <v>412500</v>
      </c>
      <c r="B100" s="139" t="s">
        <v>126</v>
      </c>
      <c r="C100" s="20" t="s">
        <v>471</v>
      </c>
      <c r="D100" s="46"/>
      <c r="E100" s="46"/>
      <c r="F100" s="46"/>
      <c r="G100" s="46">
        <v>10000</v>
      </c>
      <c r="H100" s="46">
        <v>0</v>
      </c>
    </row>
    <row r="101" spans="1:8" ht="12.75">
      <c r="A101" s="25">
        <v>412600</v>
      </c>
      <c r="B101" s="139" t="s">
        <v>124</v>
      </c>
      <c r="C101" s="20" t="s">
        <v>125</v>
      </c>
      <c r="D101" s="46">
        <v>500</v>
      </c>
      <c r="E101" s="46">
        <v>197.3</v>
      </c>
      <c r="F101" s="46">
        <v>500</v>
      </c>
      <c r="G101" s="46">
        <v>500</v>
      </c>
      <c r="H101" s="46">
        <f t="shared" si="4"/>
        <v>100</v>
      </c>
    </row>
    <row r="102" spans="1:8" ht="12.75">
      <c r="A102" s="25">
        <v>412700</v>
      </c>
      <c r="B102" s="139" t="s">
        <v>126</v>
      </c>
      <c r="C102" s="20" t="s">
        <v>160</v>
      </c>
      <c r="D102" s="46">
        <v>5000</v>
      </c>
      <c r="E102" s="46">
        <v>1132.97</v>
      </c>
      <c r="F102" s="46">
        <v>5000</v>
      </c>
      <c r="G102" s="46">
        <v>5000</v>
      </c>
      <c r="H102" s="46">
        <f t="shared" si="4"/>
        <v>100</v>
      </c>
    </row>
    <row r="103" spans="1:8" ht="12.75">
      <c r="A103" s="25">
        <v>412900</v>
      </c>
      <c r="B103" s="139" t="s">
        <v>124</v>
      </c>
      <c r="C103" s="20" t="s">
        <v>161</v>
      </c>
      <c r="D103" s="46">
        <v>10000</v>
      </c>
      <c r="E103" s="46">
        <v>4194</v>
      </c>
      <c r="F103" s="46">
        <v>10000</v>
      </c>
      <c r="G103" s="46">
        <v>10000</v>
      </c>
      <c r="H103" s="46">
        <f t="shared" si="4"/>
        <v>100</v>
      </c>
    </row>
    <row r="104" spans="1:8" ht="12.75">
      <c r="A104" s="25">
        <v>412900</v>
      </c>
      <c r="B104" s="139" t="s">
        <v>124</v>
      </c>
      <c r="C104" s="20" t="s">
        <v>491</v>
      </c>
      <c r="D104" s="46">
        <v>10000</v>
      </c>
      <c r="E104" s="46">
        <v>10577.36</v>
      </c>
      <c r="F104" s="46">
        <v>14000</v>
      </c>
      <c r="G104" s="46">
        <v>14000</v>
      </c>
      <c r="H104" s="46">
        <f t="shared" si="4"/>
        <v>140</v>
      </c>
    </row>
    <row r="105" spans="1:8" ht="12.75">
      <c r="A105" s="25">
        <v>412900</v>
      </c>
      <c r="B105" s="139" t="s">
        <v>126</v>
      </c>
      <c r="C105" s="20" t="s">
        <v>162</v>
      </c>
      <c r="D105" s="46">
        <v>500</v>
      </c>
      <c r="E105" s="46"/>
      <c r="F105" s="46">
        <v>500</v>
      </c>
      <c r="G105" s="46">
        <v>1000</v>
      </c>
      <c r="H105" s="46">
        <f t="shared" si="4"/>
        <v>200</v>
      </c>
    </row>
    <row r="106" spans="1:8" ht="12.75">
      <c r="A106" s="20"/>
      <c r="B106" s="20"/>
      <c r="C106" s="20"/>
      <c r="D106" s="46"/>
      <c r="E106" s="46"/>
      <c r="F106" s="46"/>
      <c r="G106" s="46"/>
      <c r="H106" s="46"/>
    </row>
    <row r="107" spans="1:8" ht="12.75">
      <c r="A107" s="91">
        <v>415</v>
      </c>
      <c r="B107" s="91"/>
      <c r="C107" s="93" t="s">
        <v>472</v>
      </c>
      <c r="D107" s="28">
        <f>SUM(D108:D112)</f>
        <v>68300</v>
      </c>
      <c r="E107" s="28">
        <f>SUM(E108:E112)</f>
        <v>50850.05</v>
      </c>
      <c r="F107" s="28">
        <f>SUM(F108:F112)</f>
        <v>58300</v>
      </c>
      <c r="G107" s="28">
        <f>SUM(G108:G112)</f>
        <v>56200</v>
      </c>
      <c r="H107" s="28">
        <f aca="true" t="shared" si="5" ref="H107:H112">SUM(G107/D107*100)</f>
        <v>82.28404099560761</v>
      </c>
    </row>
    <row r="108" spans="1:8" ht="12.75">
      <c r="A108" s="25">
        <v>415200</v>
      </c>
      <c r="B108" s="139" t="s">
        <v>136</v>
      </c>
      <c r="C108" s="20" t="s">
        <v>163</v>
      </c>
      <c r="D108" s="46">
        <v>56200</v>
      </c>
      <c r="E108" s="46">
        <v>42150.05</v>
      </c>
      <c r="F108" s="46">
        <v>46200</v>
      </c>
      <c r="G108" s="46">
        <v>46200</v>
      </c>
      <c r="H108" s="46">
        <f t="shared" si="5"/>
        <v>82.20640569395017</v>
      </c>
    </row>
    <row r="109" spans="1:8" ht="12.75">
      <c r="A109" s="25">
        <v>415200</v>
      </c>
      <c r="B109" s="139" t="s">
        <v>136</v>
      </c>
      <c r="C109" s="20" t="s">
        <v>164</v>
      </c>
      <c r="D109" s="46">
        <v>2000</v>
      </c>
      <c r="E109" s="46">
        <v>600</v>
      </c>
      <c r="F109" s="46">
        <v>600</v>
      </c>
      <c r="G109" s="46">
        <v>3000</v>
      </c>
      <c r="H109" s="46">
        <f t="shared" si="5"/>
        <v>150</v>
      </c>
    </row>
    <row r="110" spans="1:8" ht="12.75">
      <c r="A110" s="25">
        <v>415200</v>
      </c>
      <c r="B110" s="139" t="s">
        <v>136</v>
      </c>
      <c r="C110" s="20" t="s">
        <v>165</v>
      </c>
      <c r="D110" s="46">
        <v>2000</v>
      </c>
      <c r="E110" s="46"/>
      <c r="F110" s="46"/>
      <c r="G110" s="46">
        <v>2000</v>
      </c>
      <c r="H110" s="46">
        <f t="shared" si="5"/>
        <v>100</v>
      </c>
    </row>
    <row r="111" spans="1:8" ht="12.75">
      <c r="A111" s="25">
        <v>415200</v>
      </c>
      <c r="B111" s="139" t="s">
        <v>136</v>
      </c>
      <c r="C111" s="20" t="s">
        <v>440</v>
      </c>
      <c r="D111" s="46"/>
      <c r="E111" s="46"/>
      <c r="F111" s="46">
        <v>3400</v>
      </c>
      <c r="G111" s="46">
        <v>5000</v>
      </c>
      <c r="H111" s="46">
        <v>0</v>
      </c>
    </row>
    <row r="112" spans="1:8" ht="12.75">
      <c r="A112" s="25">
        <v>415200</v>
      </c>
      <c r="B112" s="139" t="s">
        <v>272</v>
      </c>
      <c r="C112" s="20" t="s">
        <v>441</v>
      </c>
      <c r="D112" s="46">
        <v>8100</v>
      </c>
      <c r="E112" s="46">
        <v>8100</v>
      </c>
      <c r="F112" s="46">
        <v>8100</v>
      </c>
      <c r="G112" s="46"/>
      <c r="H112" s="46">
        <f t="shared" si="5"/>
        <v>0</v>
      </c>
    </row>
    <row r="113" spans="1:8" ht="12.75">
      <c r="A113" s="25"/>
      <c r="B113" s="25"/>
      <c r="C113" s="20"/>
      <c r="D113" s="46"/>
      <c r="E113" s="46"/>
      <c r="F113" s="46"/>
      <c r="G113" s="46"/>
      <c r="H113" s="28"/>
    </row>
    <row r="114" spans="1:8" ht="12.75">
      <c r="A114" s="91">
        <v>416</v>
      </c>
      <c r="B114" s="91"/>
      <c r="C114" s="93" t="s">
        <v>143</v>
      </c>
      <c r="D114" s="28">
        <f>SUM(D115:D116)</f>
        <v>11000</v>
      </c>
      <c r="E114" s="28">
        <f>SUM(E115:E116)</f>
        <v>5086.4</v>
      </c>
      <c r="F114" s="28">
        <f>SUM(F115:F116)</f>
        <v>9000</v>
      </c>
      <c r="G114" s="28">
        <f>SUM(G115:G116)</f>
        <v>13000</v>
      </c>
      <c r="H114" s="28">
        <f>SUM(G114/D114*100)</f>
        <v>118.18181818181819</v>
      </c>
    </row>
    <row r="115" spans="1:8" ht="12.75">
      <c r="A115" s="25">
        <v>416100</v>
      </c>
      <c r="B115" s="139" t="s">
        <v>166</v>
      </c>
      <c r="C115" s="20" t="s">
        <v>167</v>
      </c>
      <c r="D115" s="46">
        <v>8000</v>
      </c>
      <c r="E115" s="46">
        <v>5086.4</v>
      </c>
      <c r="F115" s="46">
        <v>8000</v>
      </c>
      <c r="G115" s="46">
        <v>10000</v>
      </c>
      <c r="H115" s="46">
        <f>SUM(G115/D115*100)</f>
        <v>125</v>
      </c>
    </row>
    <row r="116" spans="1:8" ht="12.75">
      <c r="A116" s="25">
        <v>416100</v>
      </c>
      <c r="B116" s="25">
        <v>1060</v>
      </c>
      <c r="C116" s="20" t="s">
        <v>168</v>
      </c>
      <c r="D116" s="46">
        <v>3000</v>
      </c>
      <c r="E116" s="46"/>
      <c r="F116" s="46">
        <v>1000</v>
      </c>
      <c r="G116" s="46">
        <v>3000</v>
      </c>
      <c r="H116" s="46">
        <f>SUM(G116/D116*100)</f>
        <v>100</v>
      </c>
    </row>
    <row r="117" spans="1:8" ht="12.75">
      <c r="A117" s="25"/>
      <c r="B117" s="25"/>
      <c r="C117" s="20"/>
      <c r="D117" s="20"/>
      <c r="E117" s="20"/>
      <c r="F117" s="20"/>
      <c r="G117" s="20"/>
      <c r="H117" s="46"/>
    </row>
    <row r="118" spans="1:8" ht="12.75">
      <c r="A118" s="27">
        <v>51</v>
      </c>
      <c r="B118" s="27"/>
      <c r="C118" s="31" t="s">
        <v>169</v>
      </c>
      <c r="D118" s="28">
        <f>SUM(D119+D123)</f>
        <v>22000</v>
      </c>
      <c r="E118" s="28">
        <f>SUM(E119+E123)</f>
        <v>4835.5199999999995</v>
      </c>
      <c r="F118" s="28">
        <f>SUM(F119+F123)</f>
        <v>46000</v>
      </c>
      <c r="G118" s="28">
        <f>SUM(G119+G123)</f>
        <v>30000</v>
      </c>
      <c r="H118" s="28">
        <f>SUM(G118/D118*100)</f>
        <v>136.36363636363635</v>
      </c>
    </row>
    <row r="119" spans="1:8" ht="12.75">
      <c r="A119" s="91">
        <v>511</v>
      </c>
      <c r="B119" s="91"/>
      <c r="C119" s="93" t="s">
        <v>170</v>
      </c>
      <c r="D119" s="28">
        <f>SUM(D120:D121)</f>
        <v>17000</v>
      </c>
      <c r="E119" s="28">
        <f>SUM(E120:E121)</f>
        <v>1141.78</v>
      </c>
      <c r="F119" s="28">
        <f>SUM(F120:F121)</f>
        <v>41000</v>
      </c>
      <c r="G119" s="28">
        <f>SUM(G120:G121)</f>
        <v>20000</v>
      </c>
      <c r="H119" s="28">
        <f>SUM(G119/D119*100)</f>
        <v>117.64705882352942</v>
      </c>
    </row>
    <row r="120" spans="1:8" ht="12.75">
      <c r="A120" s="25">
        <v>511300</v>
      </c>
      <c r="B120" s="139" t="s">
        <v>126</v>
      </c>
      <c r="C120" s="20" t="s">
        <v>171</v>
      </c>
      <c r="D120" s="46">
        <v>12000</v>
      </c>
      <c r="E120" s="46">
        <v>1141.78</v>
      </c>
      <c r="F120" s="46">
        <v>36000</v>
      </c>
      <c r="G120" s="46">
        <v>15000</v>
      </c>
      <c r="H120" s="46">
        <f>SUM(G120/D120*100)</f>
        <v>125</v>
      </c>
    </row>
    <row r="121" spans="1:8" ht="12.75">
      <c r="A121" s="25">
        <v>511300</v>
      </c>
      <c r="B121" s="139" t="s">
        <v>158</v>
      </c>
      <c r="C121" s="20" t="s">
        <v>442</v>
      </c>
      <c r="D121" s="46">
        <v>5000</v>
      </c>
      <c r="E121" s="46"/>
      <c r="F121" s="46">
        <v>5000</v>
      </c>
      <c r="G121" s="46">
        <v>5000</v>
      </c>
      <c r="H121" s="46">
        <f>SUM(G121/D121*100)</f>
        <v>100</v>
      </c>
    </row>
    <row r="122" spans="1:8" ht="12.75">
      <c r="A122" s="25"/>
      <c r="B122" s="25"/>
      <c r="C122" s="20"/>
      <c r="D122" s="46"/>
      <c r="E122" s="46"/>
      <c r="F122" s="46"/>
      <c r="G122" s="46"/>
      <c r="H122" s="46"/>
    </row>
    <row r="123" spans="1:8" ht="12.75">
      <c r="A123" s="91">
        <v>516</v>
      </c>
      <c r="B123" s="91"/>
      <c r="C123" s="93" t="s">
        <v>172</v>
      </c>
      <c r="D123" s="28">
        <f>SUM(D124:D125)</f>
        <v>5000</v>
      </c>
      <c r="E123" s="28">
        <f>SUM(E124:E125)</f>
        <v>3693.74</v>
      </c>
      <c r="F123" s="28">
        <f>SUM(F124:F125)</f>
        <v>5000</v>
      </c>
      <c r="G123" s="28">
        <f>SUM(G124:G125)</f>
        <v>10000</v>
      </c>
      <c r="H123" s="28">
        <f>SUM(G123/D123*100)</f>
        <v>200</v>
      </c>
    </row>
    <row r="124" spans="1:8" ht="12.75">
      <c r="A124" s="25">
        <v>516100</v>
      </c>
      <c r="B124" s="139" t="s">
        <v>126</v>
      </c>
      <c r="C124" s="20" t="s">
        <v>478</v>
      </c>
      <c r="D124" s="28"/>
      <c r="E124" s="28"/>
      <c r="F124" s="28"/>
      <c r="G124" s="46">
        <v>2000</v>
      </c>
      <c r="H124" s="46">
        <v>0</v>
      </c>
    </row>
    <row r="125" spans="1:8" ht="12.75">
      <c r="A125" s="25">
        <v>516100</v>
      </c>
      <c r="B125" s="139" t="s">
        <v>126</v>
      </c>
      <c r="C125" s="20" t="s">
        <v>173</v>
      </c>
      <c r="D125" s="46">
        <v>5000</v>
      </c>
      <c r="E125" s="46">
        <v>3693.74</v>
      </c>
      <c r="F125" s="46">
        <v>5000</v>
      </c>
      <c r="G125" s="46">
        <v>8000</v>
      </c>
      <c r="H125" s="46">
        <f>SUM(G125/D125*100)</f>
        <v>160</v>
      </c>
    </row>
    <row r="126" spans="1:8" ht="12.75">
      <c r="A126" s="25"/>
      <c r="B126" s="25"/>
      <c r="C126" s="20"/>
      <c r="D126" s="46"/>
      <c r="E126" s="46"/>
      <c r="F126" s="46"/>
      <c r="G126" s="46"/>
      <c r="H126" s="28"/>
    </row>
    <row r="127" spans="1:8" ht="12.75">
      <c r="A127" s="143"/>
      <c r="B127" s="143"/>
      <c r="C127" s="43" t="s">
        <v>174</v>
      </c>
      <c r="D127" s="44">
        <f>SUM(D91+D118)</f>
        <v>171300</v>
      </c>
      <c r="E127" s="44">
        <f>SUM(E91+E118)</f>
        <v>104641.87</v>
      </c>
      <c r="F127" s="44">
        <f>SUM(F91+F118)</f>
        <v>193300</v>
      </c>
      <c r="G127" s="44">
        <f>SUM(G91+G118)</f>
        <v>178700</v>
      </c>
      <c r="H127" s="44">
        <f>SUM(G127/D127*100)</f>
        <v>104.31990659661412</v>
      </c>
    </row>
    <row r="128" spans="1:8" ht="12.75">
      <c r="A128" s="20"/>
      <c r="B128" s="20"/>
      <c r="C128" s="31"/>
      <c r="D128" s="28"/>
      <c r="E128" s="20"/>
      <c r="F128" s="20"/>
      <c r="G128" s="20"/>
      <c r="H128" s="28"/>
    </row>
    <row r="129" spans="1:8" ht="12.75">
      <c r="A129" s="20"/>
      <c r="B129" s="20"/>
      <c r="C129" s="31"/>
      <c r="D129" s="28"/>
      <c r="E129" s="20"/>
      <c r="F129" s="20"/>
      <c r="G129" s="20"/>
      <c r="H129" s="28"/>
    </row>
    <row r="130" spans="1:8" ht="12.75">
      <c r="A130" s="31" t="s">
        <v>175</v>
      </c>
      <c r="B130" s="31"/>
      <c r="C130" s="31"/>
      <c r="D130" s="28"/>
      <c r="E130" s="28"/>
      <c r="F130" s="28"/>
      <c r="G130" s="28"/>
      <c r="H130" s="28"/>
    </row>
    <row r="131" spans="1:8" ht="12.75">
      <c r="A131" s="31" t="s">
        <v>176</v>
      </c>
      <c r="B131" s="31"/>
      <c r="C131" s="20"/>
      <c r="D131" s="28"/>
      <c r="E131" s="28"/>
      <c r="F131" s="28"/>
      <c r="G131" s="28"/>
      <c r="H131" s="28"/>
    </row>
    <row r="132" spans="1:8" ht="12.75">
      <c r="A132" s="20"/>
      <c r="B132" s="20"/>
      <c r="C132" s="20"/>
      <c r="D132" s="28"/>
      <c r="E132" s="28"/>
      <c r="F132" s="28"/>
      <c r="G132" s="28"/>
      <c r="H132" s="28"/>
    </row>
    <row r="133" spans="1:8" ht="12.75">
      <c r="A133" s="27">
        <v>41</v>
      </c>
      <c r="B133" s="27"/>
      <c r="C133" s="31" t="s">
        <v>122</v>
      </c>
      <c r="D133" s="28">
        <f>SUM(D134+D141+D162)</f>
        <v>2244600</v>
      </c>
      <c r="E133" s="28">
        <f>SUM(E134+E141+E162)</f>
        <v>1532683.6400000001</v>
      </c>
      <c r="F133" s="28">
        <f>SUM(F134+F141+F162)</f>
        <v>2212559</v>
      </c>
      <c r="G133" s="28">
        <f>SUM(G134+G141+G162)</f>
        <v>2408200</v>
      </c>
      <c r="H133" s="28">
        <f>SUM(G133/D133*100)</f>
        <v>107.28860376013543</v>
      </c>
    </row>
    <row r="134" spans="1:8" ht="12.75">
      <c r="A134" s="91">
        <v>411</v>
      </c>
      <c r="B134" s="91"/>
      <c r="C134" s="93" t="s">
        <v>91</v>
      </c>
      <c r="D134" s="28">
        <f>SUM(D135+D138)</f>
        <v>1706600</v>
      </c>
      <c r="E134" s="28">
        <f>SUM(E135+E138)</f>
        <v>1253770.4</v>
      </c>
      <c r="F134" s="28">
        <f>SUM(F135+F138)</f>
        <v>1716159</v>
      </c>
      <c r="G134" s="28">
        <f>SUM(G135+G138)</f>
        <v>1900000</v>
      </c>
      <c r="H134" s="28">
        <f>SUM(G134/D134*100)</f>
        <v>111.33247392476268</v>
      </c>
    </row>
    <row r="135" spans="1:8" ht="12.75">
      <c r="A135" s="91">
        <v>4111</v>
      </c>
      <c r="B135" s="91"/>
      <c r="C135" s="31" t="s">
        <v>177</v>
      </c>
      <c r="D135" s="28">
        <f>SUM(D136:D136)</f>
        <v>1361600</v>
      </c>
      <c r="E135" s="28">
        <f>SUM(E136:E136)</f>
        <v>987436.13</v>
      </c>
      <c r="F135" s="28">
        <f>SUM(F136:F136)</f>
        <v>1366159</v>
      </c>
      <c r="G135" s="28">
        <f>SUM(G136:G136)</f>
        <v>1525000</v>
      </c>
      <c r="H135" s="28">
        <f>SUM(G135/D135*100)</f>
        <v>112.00058754406581</v>
      </c>
    </row>
    <row r="136" spans="1:8" ht="12.75">
      <c r="A136" s="25">
        <v>411100</v>
      </c>
      <c r="B136" s="139" t="s">
        <v>124</v>
      </c>
      <c r="C136" s="20" t="s">
        <v>178</v>
      </c>
      <c r="D136" s="46">
        <v>1361600</v>
      </c>
      <c r="E136" s="46">
        <v>987436.13</v>
      </c>
      <c r="F136" s="46">
        <v>1366159</v>
      </c>
      <c r="G136" s="46">
        <v>1525000</v>
      </c>
      <c r="H136" s="46">
        <f>SUM(G136/D136*100)</f>
        <v>112.00058754406581</v>
      </c>
    </row>
    <row r="137" spans="1:8" ht="12.75">
      <c r="A137" s="25"/>
      <c r="B137" s="25"/>
      <c r="C137" s="20"/>
      <c r="D137" s="46"/>
      <c r="E137" s="46"/>
      <c r="F137" s="46"/>
      <c r="G137" s="46"/>
      <c r="H137" s="28"/>
    </row>
    <row r="138" spans="1:8" ht="12.75">
      <c r="A138" s="27">
        <v>4112</v>
      </c>
      <c r="B138" s="27"/>
      <c r="C138" s="31" t="s">
        <v>179</v>
      </c>
      <c r="D138" s="28">
        <f>SUM(D139)</f>
        <v>345000</v>
      </c>
      <c r="E138" s="28">
        <f>SUM(E139)</f>
        <v>266334.27</v>
      </c>
      <c r="F138" s="28">
        <f>SUM(F139)</f>
        <v>350000</v>
      </c>
      <c r="G138" s="28">
        <f>SUM(G139)</f>
        <v>375000</v>
      </c>
      <c r="H138" s="28">
        <f>SUM(G138/D138*100)</f>
        <v>108.69565217391303</v>
      </c>
    </row>
    <row r="139" spans="1:8" ht="12.75">
      <c r="A139" s="25">
        <v>411200</v>
      </c>
      <c r="B139" s="139" t="s">
        <v>124</v>
      </c>
      <c r="C139" s="20" t="s">
        <v>179</v>
      </c>
      <c r="D139" s="46">
        <v>345000</v>
      </c>
      <c r="E139" s="46">
        <v>266334.27</v>
      </c>
      <c r="F139" s="46">
        <v>350000</v>
      </c>
      <c r="G139" s="46">
        <v>375000</v>
      </c>
      <c r="H139" s="46">
        <f>SUM(G139/D139*100)</f>
        <v>108.69565217391303</v>
      </c>
    </row>
    <row r="140" spans="1:8" ht="12.75">
      <c r="A140" s="25"/>
      <c r="B140" s="25"/>
      <c r="C140" s="20"/>
      <c r="D140" s="46"/>
      <c r="E140" s="46"/>
      <c r="F140" s="46"/>
      <c r="G140" s="46"/>
      <c r="H140" s="46"/>
    </row>
    <row r="141" spans="1:8" ht="12.75">
      <c r="A141" s="91">
        <v>412</v>
      </c>
      <c r="B141" s="91"/>
      <c r="C141" s="93" t="s">
        <v>92</v>
      </c>
      <c r="D141" s="28">
        <f>SUM(D142:D161)</f>
        <v>315450</v>
      </c>
      <c r="E141" s="28">
        <f>SUM(E142:E161)</f>
        <v>167924.62</v>
      </c>
      <c r="F141" s="28">
        <f>SUM(F142:F161)</f>
        <v>280150</v>
      </c>
      <c r="G141" s="28">
        <f>SUM(G142:G161)</f>
        <v>311400</v>
      </c>
      <c r="H141" s="28">
        <f aca="true" t="shared" si="6" ref="H141:H161">SUM(G141/D141*100)</f>
        <v>98.71611982881598</v>
      </c>
    </row>
    <row r="142" spans="1:8" ht="12.75">
      <c r="A142" s="25">
        <v>412100</v>
      </c>
      <c r="B142" s="139" t="s">
        <v>126</v>
      </c>
      <c r="C142" s="20" t="s">
        <v>180</v>
      </c>
      <c r="D142" s="46">
        <v>11000</v>
      </c>
      <c r="E142" s="46">
        <v>7411.33</v>
      </c>
      <c r="F142" s="46">
        <v>11000</v>
      </c>
      <c r="G142" s="46">
        <v>11000</v>
      </c>
      <c r="H142" s="46">
        <f t="shared" si="6"/>
        <v>100</v>
      </c>
    </row>
    <row r="143" spans="1:8" ht="12.75">
      <c r="A143" s="25">
        <v>412200</v>
      </c>
      <c r="B143" s="139" t="s">
        <v>126</v>
      </c>
      <c r="C143" s="20" t="s">
        <v>181</v>
      </c>
      <c r="D143" s="46">
        <v>17000</v>
      </c>
      <c r="E143" s="46">
        <v>10313.84</v>
      </c>
      <c r="F143" s="46">
        <v>16000</v>
      </c>
      <c r="G143" s="46">
        <v>17000</v>
      </c>
      <c r="H143" s="46">
        <f t="shared" si="6"/>
        <v>100</v>
      </c>
    </row>
    <row r="144" spans="1:8" ht="12.75">
      <c r="A144" s="25">
        <v>412200</v>
      </c>
      <c r="B144" s="139" t="s">
        <v>126</v>
      </c>
      <c r="C144" s="20" t="s">
        <v>182</v>
      </c>
      <c r="D144" s="46">
        <v>20000</v>
      </c>
      <c r="E144" s="46">
        <v>4878.9</v>
      </c>
      <c r="F144" s="46">
        <v>20000</v>
      </c>
      <c r="G144" s="46">
        <v>20000</v>
      </c>
      <c r="H144" s="46">
        <f t="shared" si="6"/>
        <v>100</v>
      </c>
    </row>
    <row r="145" spans="1:8" ht="12.75">
      <c r="A145" s="25">
        <v>412200</v>
      </c>
      <c r="B145" s="139" t="s">
        <v>126</v>
      </c>
      <c r="C145" s="20" t="s">
        <v>183</v>
      </c>
      <c r="D145" s="46">
        <v>6000</v>
      </c>
      <c r="E145" s="46">
        <v>5195.71</v>
      </c>
      <c r="F145" s="46">
        <v>7000</v>
      </c>
      <c r="G145" s="46">
        <v>7000</v>
      </c>
      <c r="H145" s="46">
        <f t="shared" si="6"/>
        <v>116.66666666666667</v>
      </c>
    </row>
    <row r="146" spans="1:8" ht="12.75">
      <c r="A146" s="25">
        <v>412200</v>
      </c>
      <c r="B146" s="139" t="s">
        <v>126</v>
      </c>
      <c r="C146" s="20" t="s">
        <v>184</v>
      </c>
      <c r="D146" s="46">
        <v>45000</v>
      </c>
      <c r="E146" s="46">
        <v>31520.42</v>
      </c>
      <c r="F146" s="46">
        <v>45000</v>
      </c>
      <c r="G146" s="46">
        <v>35000</v>
      </c>
      <c r="H146" s="46">
        <f t="shared" si="6"/>
        <v>77.77777777777779</v>
      </c>
    </row>
    <row r="147" spans="1:8" ht="12.75">
      <c r="A147" s="25">
        <v>412200</v>
      </c>
      <c r="B147" s="139" t="s">
        <v>126</v>
      </c>
      <c r="C147" s="20" t="s">
        <v>473</v>
      </c>
      <c r="D147" s="46"/>
      <c r="E147" s="46"/>
      <c r="F147" s="46"/>
      <c r="G147" s="46">
        <v>10000</v>
      </c>
      <c r="H147" s="46">
        <v>0</v>
      </c>
    </row>
    <row r="148" spans="1:8" ht="12.75">
      <c r="A148" s="25">
        <v>412600</v>
      </c>
      <c r="B148" s="139" t="s">
        <v>124</v>
      </c>
      <c r="C148" s="20" t="s">
        <v>125</v>
      </c>
      <c r="D148" s="46">
        <v>500</v>
      </c>
      <c r="E148" s="46">
        <v>20</v>
      </c>
      <c r="F148" s="46">
        <v>500</v>
      </c>
      <c r="G148" s="46">
        <f>SUM(D148+F148)</f>
        <v>1000</v>
      </c>
      <c r="H148" s="46">
        <f t="shared" si="6"/>
        <v>200</v>
      </c>
    </row>
    <row r="149" spans="1:8" ht="12.75">
      <c r="A149" s="25">
        <v>412700</v>
      </c>
      <c r="B149" s="139" t="s">
        <v>126</v>
      </c>
      <c r="C149" s="20" t="s">
        <v>185</v>
      </c>
      <c r="D149" s="46">
        <v>5000</v>
      </c>
      <c r="E149" s="46">
        <v>4811.48</v>
      </c>
      <c r="F149" s="46">
        <v>5000</v>
      </c>
      <c r="G149" s="46">
        <v>6000</v>
      </c>
      <c r="H149" s="46">
        <f t="shared" si="6"/>
        <v>120</v>
      </c>
    </row>
    <row r="150" spans="1:8" ht="12.75">
      <c r="A150" s="25">
        <v>412700</v>
      </c>
      <c r="B150" s="139" t="s">
        <v>126</v>
      </c>
      <c r="C150" s="20" t="s">
        <v>292</v>
      </c>
      <c r="D150" s="46">
        <v>12000</v>
      </c>
      <c r="E150" s="46">
        <v>1863.17</v>
      </c>
      <c r="F150" s="46">
        <v>7000</v>
      </c>
      <c r="G150" s="46">
        <v>9000</v>
      </c>
      <c r="H150" s="46">
        <f t="shared" si="6"/>
        <v>75</v>
      </c>
    </row>
    <row r="151" spans="1:8" ht="12.75">
      <c r="A151" s="25">
        <v>412700</v>
      </c>
      <c r="B151" s="139" t="s">
        <v>126</v>
      </c>
      <c r="C151" s="20" t="s">
        <v>186</v>
      </c>
      <c r="D151" s="46">
        <v>15000</v>
      </c>
      <c r="E151" s="46">
        <v>5888.22</v>
      </c>
      <c r="F151" s="141">
        <v>8000</v>
      </c>
      <c r="G151" s="46">
        <v>12000</v>
      </c>
      <c r="H151" s="46">
        <f t="shared" si="6"/>
        <v>80</v>
      </c>
    </row>
    <row r="152" spans="1:8" ht="12.75">
      <c r="A152" s="25">
        <v>412700</v>
      </c>
      <c r="B152" s="139" t="s">
        <v>126</v>
      </c>
      <c r="C152" s="20" t="s">
        <v>187</v>
      </c>
      <c r="D152" s="46">
        <v>3000</v>
      </c>
      <c r="E152" s="46">
        <v>16.38</v>
      </c>
      <c r="F152" s="46">
        <v>3000</v>
      </c>
      <c r="G152" s="46">
        <v>5000</v>
      </c>
      <c r="H152" s="46">
        <f t="shared" si="6"/>
        <v>166.66666666666669</v>
      </c>
    </row>
    <row r="153" spans="1:8" ht="12.75">
      <c r="A153" s="25">
        <v>412700</v>
      </c>
      <c r="B153" s="139" t="s">
        <v>126</v>
      </c>
      <c r="C153" s="20" t="s">
        <v>188</v>
      </c>
      <c r="D153" s="46">
        <v>8000</v>
      </c>
      <c r="E153" s="46">
        <v>2457</v>
      </c>
      <c r="F153" s="46">
        <v>7000</v>
      </c>
      <c r="G153" s="46">
        <v>8000</v>
      </c>
      <c r="H153" s="46">
        <f t="shared" si="6"/>
        <v>100</v>
      </c>
    </row>
    <row r="154" spans="1:8" ht="12.75">
      <c r="A154" s="25">
        <v>412700</v>
      </c>
      <c r="B154" s="139" t="s">
        <v>126</v>
      </c>
      <c r="C154" s="20" t="s">
        <v>474</v>
      </c>
      <c r="D154" s="46">
        <v>6500</v>
      </c>
      <c r="E154" s="46">
        <v>4017.21</v>
      </c>
      <c r="F154" s="46">
        <v>6500</v>
      </c>
      <c r="G154" s="46">
        <v>7200</v>
      </c>
      <c r="H154" s="46">
        <f t="shared" si="6"/>
        <v>110.76923076923077</v>
      </c>
    </row>
    <row r="155" spans="1:8" ht="12.75">
      <c r="A155" s="25">
        <v>412900</v>
      </c>
      <c r="B155" s="139" t="s">
        <v>126</v>
      </c>
      <c r="C155" s="20" t="s">
        <v>189</v>
      </c>
      <c r="D155" s="46">
        <v>250</v>
      </c>
      <c r="E155" s="46"/>
      <c r="F155" s="46">
        <v>650</v>
      </c>
      <c r="G155" s="46">
        <f>SUM(D155+F155)</f>
        <v>900</v>
      </c>
      <c r="H155" s="46">
        <f t="shared" si="6"/>
        <v>360</v>
      </c>
    </row>
    <row r="156" spans="1:8" ht="12.75">
      <c r="A156" s="25">
        <v>412900</v>
      </c>
      <c r="B156" s="139" t="s">
        <v>126</v>
      </c>
      <c r="C156" s="20" t="s">
        <v>190</v>
      </c>
      <c r="D156" s="46">
        <v>1000</v>
      </c>
      <c r="E156" s="46">
        <v>882.5</v>
      </c>
      <c r="F156" s="46">
        <v>2600</v>
      </c>
      <c r="G156" s="46">
        <v>2000</v>
      </c>
      <c r="H156" s="46">
        <f t="shared" si="6"/>
        <v>200</v>
      </c>
    </row>
    <row r="157" spans="1:8" ht="12.75" customHeight="1">
      <c r="A157" s="25">
        <v>412900</v>
      </c>
      <c r="B157" s="139" t="s">
        <v>124</v>
      </c>
      <c r="C157" s="20" t="s">
        <v>475</v>
      </c>
      <c r="D157" s="46"/>
      <c r="E157" s="46">
        <v>843.6</v>
      </c>
      <c r="F157" s="46">
        <v>2000</v>
      </c>
      <c r="G157" s="46">
        <v>2500</v>
      </c>
      <c r="H157" s="46">
        <v>0</v>
      </c>
    </row>
    <row r="158" spans="1:8" ht="12.75" customHeight="1">
      <c r="A158" s="25">
        <v>412900</v>
      </c>
      <c r="B158" s="139" t="s">
        <v>126</v>
      </c>
      <c r="C158" s="20" t="s">
        <v>191</v>
      </c>
      <c r="D158" s="46"/>
      <c r="E158" s="46">
        <v>285.75</v>
      </c>
      <c r="F158" s="46">
        <v>1000</v>
      </c>
      <c r="G158" s="46">
        <v>3000</v>
      </c>
      <c r="H158" s="46">
        <v>0</v>
      </c>
    </row>
    <row r="159" spans="1:8" ht="12.75">
      <c r="A159" s="25">
        <v>412900</v>
      </c>
      <c r="B159" s="139" t="s">
        <v>124</v>
      </c>
      <c r="C159" s="20" t="s">
        <v>424</v>
      </c>
      <c r="D159" s="46">
        <v>10000</v>
      </c>
      <c r="E159" s="46">
        <v>14836.18</v>
      </c>
      <c r="F159" s="46">
        <v>22600</v>
      </c>
      <c r="G159" s="46">
        <v>29500</v>
      </c>
      <c r="H159" s="46">
        <f t="shared" si="6"/>
        <v>295</v>
      </c>
    </row>
    <row r="160" spans="1:8" ht="12.75">
      <c r="A160" s="25">
        <v>412900</v>
      </c>
      <c r="B160" s="139" t="s">
        <v>126</v>
      </c>
      <c r="C160" s="20" t="s">
        <v>192</v>
      </c>
      <c r="D160" s="46">
        <v>150000</v>
      </c>
      <c r="E160" s="46">
        <v>70042.69</v>
      </c>
      <c r="F160" s="141">
        <v>110000</v>
      </c>
      <c r="G160" s="46">
        <v>120000</v>
      </c>
      <c r="H160" s="46">
        <f t="shared" si="6"/>
        <v>80</v>
      </c>
    </row>
    <row r="161" spans="1:8" ht="12.75">
      <c r="A161" s="25">
        <v>412900</v>
      </c>
      <c r="B161" s="139" t="s">
        <v>126</v>
      </c>
      <c r="C161" s="20" t="s">
        <v>193</v>
      </c>
      <c r="D161" s="46">
        <v>5200</v>
      </c>
      <c r="E161" s="46">
        <v>2640.24</v>
      </c>
      <c r="F161" s="46">
        <v>5300</v>
      </c>
      <c r="G161" s="46">
        <v>5300</v>
      </c>
      <c r="H161" s="46">
        <f t="shared" si="6"/>
        <v>101.92307692307692</v>
      </c>
    </row>
    <row r="162" spans="1:8" ht="12.75">
      <c r="A162" s="91">
        <v>413</v>
      </c>
      <c r="B162" s="91"/>
      <c r="C162" s="93" t="s">
        <v>194</v>
      </c>
      <c r="D162" s="28">
        <f>SUM(D163:D167)</f>
        <v>222550</v>
      </c>
      <c r="E162" s="28">
        <f>SUM(E163:E167)</f>
        <v>110988.62</v>
      </c>
      <c r="F162" s="28">
        <f>SUM(F163:F167)</f>
        <v>216250</v>
      </c>
      <c r="G162" s="28">
        <f>SUM(G163:G167)</f>
        <v>196800</v>
      </c>
      <c r="H162" s="28">
        <f aca="true" t="shared" si="7" ref="H162:H167">SUM(G162/D162*100)</f>
        <v>88.42956638957537</v>
      </c>
    </row>
    <row r="163" spans="1:8" ht="12.75">
      <c r="A163" s="25">
        <v>413100</v>
      </c>
      <c r="B163" s="139" t="s">
        <v>195</v>
      </c>
      <c r="C163" s="20" t="s">
        <v>196</v>
      </c>
      <c r="D163" s="46">
        <v>212530</v>
      </c>
      <c r="E163" s="46">
        <v>110578.65</v>
      </c>
      <c r="F163" s="46">
        <v>212530</v>
      </c>
      <c r="G163" s="46">
        <v>176945</v>
      </c>
      <c r="H163" s="46">
        <f t="shared" si="7"/>
        <v>83.25648143791464</v>
      </c>
    </row>
    <row r="164" spans="1:8" ht="12.75">
      <c r="A164" s="25">
        <v>413300</v>
      </c>
      <c r="B164" s="139" t="s">
        <v>195</v>
      </c>
      <c r="C164" s="20" t="s">
        <v>197</v>
      </c>
      <c r="D164" s="46">
        <v>1</v>
      </c>
      <c r="E164" s="46">
        <v>0.15</v>
      </c>
      <c r="F164" s="46">
        <v>1</v>
      </c>
      <c r="G164" s="46"/>
      <c r="H164" s="46">
        <f t="shared" si="7"/>
        <v>0</v>
      </c>
    </row>
    <row r="165" spans="1:8" ht="12.75">
      <c r="A165" s="25">
        <v>413400</v>
      </c>
      <c r="B165" s="139" t="s">
        <v>195</v>
      </c>
      <c r="C165" s="20" t="s">
        <v>481</v>
      </c>
      <c r="D165" s="46">
        <v>5000</v>
      </c>
      <c r="E165" s="46">
        <v>409.82</v>
      </c>
      <c r="F165" s="46">
        <v>2700</v>
      </c>
      <c r="G165" s="46">
        <f>SUM(D165+F165)</f>
        <v>7700</v>
      </c>
      <c r="H165" s="46">
        <f t="shared" si="7"/>
        <v>154</v>
      </c>
    </row>
    <row r="166" spans="1:8" ht="12.75">
      <c r="A166" s="25">
        <v>413400</v>
      </c>
      <c r="B166" s="139" t="s">
        <v>195</v>
      </c>
      <c r="C166" s="20" t="s">
        <v>482</v>
      </c>
      <c r="D166" s="46"/>
      <c r="E166" s="46"/>
      <c r="F166" s="46"/>
      <c r="G166" s="46">
        <v>10155</v>
      </c>
      <c r="H166" s="46">
        <v>0</v>
      </c>
    </row>
    <row r="167" spans="1:8" ht="12.75">
      <c r="A167" s="25">
        <v>413900</v>
      </c>
      <c r="B167" s="139" t="s">
        <v>195</v>
      </c>
      <c r="C167" s="20" t="s">
        <v>429</v>
      </c>
      <c r="D167" s="46">
        <v>5019</v>
      </c>
      <c r="E167" s="46"/>
      <c r="F167" s="46">
        <v>1019</v>
      </c>
      <c r="G167" s="46">
        <v>2000</v>
      </c>
      <c r="H167" s="46">
        <f t="shared" si="7"/>
        <v>39.848575413428975</v>
      </c>
    </row>
    <row r="168" spans="1:8" ht="12.75">
      <c r="A168" s="25"/>
      <c r="B168" s="139"/>
      <c r="C168" s="20"/>
      <c r="D168" s="46"/>
      <c r="E168" s="46"/>
      <c r="F168" s="46"/>
      <c r="G168" s="46"/>
      <c r="H168" s="46"/>
    </row>
    <row r="169" spans="1:8" ht="12.75">
      <c r="A169" s="27">
        <v>62</v>
      </c>
      <c r="B169" s="27"/>
      <c r="C169" s="31" t="s">
        <v>200</v>
      </c>
      <c r="D169" s="28">
        <f>SUM(D170)</f>
        <v>584800</v>
      </c>
      <c r="E169" s="28">
        <f>SUM(E170)</f>
        <v>287962.12999999995</v>
      </c>
      <c r="F169" s="28">
        <f>SUM(F170)</f>
        <v>585090</v>
      </c>
      <c r="G169" s="28">
        <f>SUM(G170)</f>
        <v>621800</v>
      </c>
      <c r="H169" s="28">
        <f>SUM(G169/D169*100)</f>
        <v>106.32694938440493</v>
      </c>
    </row>
    <row r="170" spans="1:8" ht="12.75">
      <c r="A170" s="91">
        <v>621</v>
      </c>
      <c r="B170" s="91"/>
      <c r="C170" s="93" t="s">
        <v>200</v>
      </c>
      <c r="D170" s="28">
        <f>SUM(D171:D173)</f>
        <v>584800</v>
      </c>
      <c r="E170" s="28">
        <f>SUM(E171:E173)</f>
        <v>287962.12999999995</v>
      </c>
      <c r="F170" s="28">
        <f>SUM(F171:F173)</f>
        <v>585090</v>
      </c>
      <c r="G170" s="28">
        <f>SUM(G171:G173)</f>
        <v>621800</v>
      </c>
      <c r="H170" s="28">
        <f>SUM(G170/D170*100)</f>
        <v>106.32694938440493</v>
      </c>
    </row>
    <row r="171" spans="1:8" ht="12.75">
      <c r="A171" s="25">
        <v>621100</v>
      </c>
      <c r="B171" s="139" t="s">
        <v>195</v>
      </c>
      <c r="C171" s="20" t="s">
        <v>201</v>
      </c>
      <c r="D171" s="46">
        <v>584220</v>
      </c>
      <c r="E171" s="46">
        <v>287789.92</v>
      </c>
      <c r="F171" s="46">
        <v>584220</v>
      </c>
      <c r="G171" s="46">
        <v>619800</v>
      </c>
      <c r="H171" s="46">
        <f>SUM(G171/D171*100)</f>
        <v>106.09017151073226</v>
      </c>
    </row>
    <row r="172" spans="1:8" ht="12.75">
      <c r="A172" s="25">
        <v>621300</v>
      </c>
      <c r="B172" s="139" t="s">
        <v>195</v>
      </c>
      <c r="C172" s="20" t="s">
        <v>202</v>
      </c>
      <c r="D172" s="46">
        <v>30</v>
      </c>
      <c r="E172" s="46">
        <v>26.47</v>
      </c>
      <c r="F172" s="46">
        <v>30</v>
      </c>
      <c r="G172" s="46"/>
      <c r="H172" s="46">
        <f>SUM(G172/D172*100)</f>
        <v>0</v>
      </c>
    </row>
    <row r="173" spans="1:8" ht="12.75">
      <c r="A173" s="25">
        <v>621900</v>
      </c>
      <c r="B173" s="139" t="s">
        <v>195</v>
      </c>
      <c r="C173" s="20" t="s">
        <v>203</v>
      </c>
      <c r="D173" s="46">
        <v>550</v>
      </c>
      <c r="E173" s="46">
        <v>145.74</v>
      </c>
      <c r="F173" s="46">
        <v>840</v>
      </c>
      <c r="G173" s="46">
        <v>2000</v>
      </c>
      <c r="H173" s="46">
        <f>SUM(G173/D173*100)</f>
        <v>363.6363636363636</v>
      </c>
    </row>
    <row r="174" spans="1:8" ht="12.75">
      <c r="A174" s="20"/>
      <c r="B174" s="20"/>
      <c r="C174" s="20"/>
      <c r="D174" s="46"/>
      <c r="E174" s="46"/>
      <c r="F174" s="46"/>
      <c r="G174" s="46"/>
      <c r="H174" s="28"/>
    </row>
    <row r="175" spans="1:8" ht="12.75">
      <c r="A175" s="143"/>
      <c r="B175" s="143"/>
      <c r="C175" s="43" t="s">
        <v>204</v>
      </c>
      <c r="D175" s="44">
        <f>SUM(D169+D133)</f>
        <v>2829400</v>
      </c>
      <c r="E175" s="44">
        <f>SUM(E169+E133)</f>
        <v>1820645.77</v>
      </c>
      <c r="F175" s="44">
        <f>SUM(F169+F133)</f>
        <v>2797649</v>
      </c>
      <c r="G175" s="44">
        <f>SUM(G169+G133)</f>
        <v>3030000</v>
      </c>
      <c r="H175" s="44">
        <f>SUM(G175/D175*100)</f>
        <v>107.08984236940695</v>
      </c>
    </row>
    <row r="176" spans="1:8" ht="12.75">
      <c r="A176" s="20"/>
      <c r="B176" s="20"/>
      <c r="C176" s="31"/>
      <c r="D176" s="28"/>
      <c r="E176" s="28"/>
      <c r="F176" s="28"/>
      <c r="G176" s="28"/>
      <c r="H176" s="28"/>
    </row>
    <row r="177" spans="1:8" ht="12.75">
      <c r="A177" s="20"/>
      <c r="B177" s="20"/>
      <c r="C177" s="31"/>
      <c r="D177" s="28"/>
      <c r="E177" s="28"/>
      <c r="F177" s="28"/>
      <c r="G177" s="28"/>
      <c r="H177" s="28"/>
    </row>
    <row r="178" spans="1:8" ht="12.75">
      <c r="A178" s="31" t="s">
        <v>205</v>
      </c>
      <c r="B178" s="31"/>
      <c r="C178" s="31"/>
      <c r="D178" s="46"/>
      <c r="E178" s="46"/>
      <c r="F178" s="46"/>
      <c r="G178" s="46"/>
      <c r="H178" s="28"/>
    </row>
    <row r="179" spans="1:8" ht="12.75">
      <c r="A179" s="31" t="s">
        <v>206</v>
      </c>
      <c r="B179" s="31"/>
      <c r="C179" s="31"/>
      <c r="D179" s="28"/>
      <c r="E179" s="28"/>
      <c r="F179" s="28"/>
      <c r="G179" s="28"/>
      <c r="H179" s="28"/>
    </row>
    <row r="180" spans="1:8" ht="12.75">
      <c r="A180" s="31"/>
      <c r="B180" s="31"/>
      <c r="C180" s="31"/>
      <c r="D180" s="28"/>
      <c r="E180" s="28"/>
      <c r="F180" s="28"/>
      <c r="G180" s="28"/>
      <c r="H180" s="28"/>
    </row>
    <row r="181" spans="1:8" ht="12.75">
      <c r="A181" s="27">
        <v>41</v>
      </c>
      <c r="B181" s="27"/>
      <c r="C181" s="31" t="s">
        <v>122</v>
      </c>
      <c r="D181" s="28">
        <f>SUM(D183+D187+D193+D238)</f>
        <v>830700</v>
      </c>
      <c r="E181" s="28">
        <f>SUM(E183+E187+E193+E238)</f>
        <v>511474.85</v>
      </c>
      <c r="F181" s="28">
        <f>SUM(F183+F187+F193+F238)</f>
        <v>848350</v>
      </c>
      <c r="G181" s="28">
        <f>SUM(G183+G187+G193+G238)</f>
        <v>892200</v>
      </c>
      <c r="H181" s="28">
        <f>SUM(G181/D181*100)</f>
        <v>107.4033947273384</v>
      </c>
    </row>
    <row r="182" spans="1:8" ht="12.75">
      <c r="A182" s="27"/>
      <c r="B182" s="27"/>
      <c r="C182" s="31"/>
      <c r="D182" s="28"/>
      <c r="E182" s="28"/>
      <c r="F182" s="28"/>
      <c r="G182" s="28"/>
      <c r="H182" s="28"/>
    </row>
    <row r="183" spans="1:8" ht="12.75">
      <c r="A183" s="91">
        <v>412</v>
      </c>
      <c r="B183" s="91"/>
      <c r="C183" s="93" t="s">
        <v>92</v>
      </c>
      <c r="D183" s="28">
        <f>SUM(D184:D185)</f>
        <v>1000</v>
      </c>
      <c r="E183" s="28">
        <f>SUM(E184:E185)</f>
        <v>200</v>
      </c>
      <c r="F183" s="28">
        <f>SUM(F184:F185)</f>
        <v>1000</v>
      </c>
      <c r="G183" s="28">
        <f>SUM(G184:G185)</f>
        <v>1000</v>
      </c>
      <c r="H183" s="28">
        <f>SUM(G183/D183*100)</f>
        <v>100</v>
      </c>
    </row>
    <row r="184" spans="1:8" ht="12.75">
      <c r="A184" s="25">
        <v>412600</v>
      </c>
      <c r="B184" s="139" t="s">
        <v>124</v>
      </c>
      <c r="C184" s="20" t="s">
        <v>125</v>
      </c>
      <c r="D184" s="46">
        <v>500</v>
      </c>
      <c r="E184" s="46">
        <v>200</v>
      </c>
      <c r="F184" s="46">
        <v>500</v>
      </c>
      <c r="G184" s="46">
        <v>500</v>
      </c>
      <c r="H184" s="46">
        <f>SUM(G184/D184*100)</f>
        <v>100</v>
      </c>
    </row>
    <row r="185" spans="1:8" ht="12.75">
      <c r="A185" s="25">
        <v>412900</v>
      </c>
      <c r="B185" s="139" t="s">
        <v>126</v>
      </c>
      <c r="C185" s="20" t="s">
        <v>162</v>
      </c>
      <c r="D185" s="46">
        <v>500</v>
      </c>
      <c r="E185" s="46"/>
      <c r="F185" s="46">
        <v>500</v>
      </c>
      <c r="G185" s="46">
        <v>500</v>
      </c>
      <c r="H185" s="46">
        <f>SUM(G185/D185*100)</f>
        <v>100</v>
      </c>
    </row>
    <row r="186" spans="1:8" ht="12.75">
      <c r="A186" s="25"/>
      <c r="B186" s="139"/>
      <c r="C186" s="20"/>
      <c r="D186" s="46"/>
      <c r="E186" s="46"/>
      <c r="F186" s="46"/>
      <c r="G186" s="46"/>
      <c r="H186" s="46"/>
    </row>
    <row r="187" spans="1:8" ht="12.75">
      <c r="A187" s="27">
        <v>414</v>
      </c>
      <c r="B187" s="140"/>
      <c r="C187" s="31" t="s">
        <v>467</v>
      </c>
      <c r="D187" s="28">
        <f>SUM(D188)</f>
        <v>0</v>
      </c>
      <c r="E187" s="28">
        <f>SUM(E188)</f>
        <v>0</v>
      </c>
      <c r="F187" s="28">
        <f>SUM(F188)</f>
        <v>17750</v>
      </c>
      <c r="G187" s="28">
        <f>SUM(G188)</f>
        <v>38200</v>
      </c>
      <c r="H187" s="28">
        <v>0</v>
      </c>
    </row>
    <row r="188" spans="1:8" ht="12.75">
      <c r="A188" s="91">
        <v>4141</v>
      </c>
      <c r="B188" s="142"/>
      <c r="C188" s="93" t="s">
        <v>468</v>
      </c>
      <c r="D188" s="94">
        <f>SUM(D189:D191)</f>
        <v>0</v>
      </c>
      <c r="E188" s="94">
        <f>SUM(E189:E191)</f>
        <v>0</v>
      </c>
      <c r="F188" s="94">
        <f>SUM(F189:F191)</f>
        <v>17750</v>
      </c>
      <c r="G188" s="94">
        <f>SUM(G189:G191)</f>
        <v>38200</v>
      </c>
      <c r="H188" s="28">
        <v>0</v>
      </c>
    </row>
    <row r="189" spans="1:8" ht="12.75">
      <c r="A189" s="25">
        <v>414100</v>
      </c>
      <c r="B189" s="139" t="s">
        <v>240</v>
      </c>
      <c r="C189" s="20" t="s">
        <v>483</v>
      </c>
      <c r="D189" s="20"/>
      <c r="E189" s="20"/>
      <c r="F189" s="46">
        <v>13550</v>
      </c>
      <c r="G189" s="46">
        <v>30000</v>
      </c>
      <c r="H189" s="46">
        <v>0</v>
      </c>
    </row>
    <row r="190" spans="1:8" ht="12.75">
      <c r="A190" s="25">
        <v>414100</v>
      </c>
      <c r="B190" s="139" t="s">
        <v>255</v>
      </c>
      <c r="C190" s="20" t="s">
        <v>484</v>
      </c>
      <c r="D190" s="46"/>
      <c r="E190" s="46"/>
      <c r="F190" s="46">
        <v>4200</v>
      </c>
      <c r="G190" s="46">
        <v>8200</v>
      </c>
      <c r="H190" s="46">
        <v>0</v>
      </c>
    </row>
    <row r="191" spans="1:8" ht="12.75">
      <c r="A191" s="25"/>
      <c r="B191" s="139"/>
      <c r="C191" s="20"/>
      <c r="D191" s="46"/>
      <c r="E191" s="46"/>
      <c r="F191" s="46"/>
      <c r="G191" s="46"/>
      <c r="H191" s="46"/>
    </row>
    <row r="192" spans="1:8" ht="12.75">
      <c r="A192" s="25"/>
      <c r="B192" s="139"/>
      <c r="C192" s="20"/>
      <c r="D192" s="46"/>
      <c r="E192" s="46"/>
      <c r="F192" s="46"/>
      <c r="G192" s="46"/>
      <c r="H192" s="46"/>
    </row>
    <row r="193" spans="1:8" ht="12.75">
      <c r="A193" s="91">
        <v>415</v>
      </c>
      <c r="B193" s="91"/>
      <c r="C193" s="31" t="s">
        <v>207</v>
      </c>
      <c r="D193" s="28">
        <f>SUM(D194+D229)</f>
        <v>710500</v>
      </c>
      <c r="E193" s="28">
        <f>SUM(E194+E229)</f>
        <v>501390.94999999995</v>
      </c>
      <c r="F193" s="28">
        <f>SUM(F194+F229)</f>
        <v>755020</v>
      </c>
      <c r="G193" s="28">
        <f>SUM(G194+G229)</f>
        <v>769000</v>
      </c>
      <c r="H193" s="28">
        <f>SUM(G193/D193*100)</f>
        <v>108.23363828289936</v>
      </c>
    </row>
    <row r="194" spans="1:8" ht="12.75">
      <c r="A194" s="91">
        <v>4152</v>
      </c>
      <c r="B194" s="91"/>
      <c r="C194" s="93" t="s">
        <v>198</v>
      </c>
      <c r="D194" s="28">
        <f>SUM(D195+D199+D206+D209+D212+D220)</f>
        <v>629500</v>
      </c>
      <c r="E194" s="28">
        <f>SUM(E195+E199+E206+E209+E212+E220)</f>
        <v>465590.94999999995</v>
      </c>
      <c r="F194" s="28">
        <f>SUM(F195+F199+F206+F209+F212+F220)</f>
        <v>589500</v>
      </c>
      <c r="G194" s="28">
        <f>SUM(G195+G199+G206+G209+G212+G220)</f>
        <v>607000</v>
      </c>
      <c r="H194" s="28">
        <f>SUM(G194/D194*100)</f>
        <v>96.42573471008737</v>
      </c>
    </row>
    <row r="195" spans="1:8" ht="12.75">
      <c r="A195" s="91">
        <v>4152</v>
      </c>
      <c r="B195" s="91"/>
      <c r="C195" s="93" t="s">
        <v>208</v>
      </c>
      <c r="D195" s="28">
        <f>SUM(D196:D197)</f>
        <v>32000</v>
      </c>
      <c r="E195" s="28">
        <f>SUM(E196:E197)</f>
        <v>21400</v>
      </c>
      <c r="F195" s="28">
        <f>SUM(F196:F197)</f>
        <v>23000</v>
      </c>
      <c r="G195" s="28">
        <f>SUM(G196:G197)</f>
        <v>24000</v>
      </c>
      <c r="H195" s="28">
        <f>SUM(G195/D195*100)</f>
        <v>75</v>
      </c>
    </row>
    <row r="196" spans="1:8" ht="12.75">
      <c r="A196" s="25">
        <v>415200</v>
      </c>
      <c r="B196" s="25">
        <v>1090</v>
      </c>
      <c r="C196" s="20" t="s">
        <v>209</v>
      </c>
      <c r="D196" s="46">
        <v>30000</v>
      </c>
      <c r="E196" s="46">
        <v>20000</v>
      </c>
      <c r="F196" s="46">
        <v>21000</v>
      </c>
      <c r="G196" s="46">
        <v>22000</v>
      </c>
      <c r="H196" s="46">
        <f>SUM(G196/D196*100)</f>
        <v>73.33333333333333</v>
      </c>
    </row>
    <row r="197" spans="1:8" ht="12.75">
      <c r="A197" s="25">
        <v>415200</v>
      </c>
      <c r="B197" s="25">
        <v>1090</v>
      </c>
      <c r="C197" s="20" t="s">
        <v>210</v>
      </c>
      <c r="D197" s="46">
        <v>2000</v>
      </c>
      <c r="E197" s="46">
        <v>1400</v>
      </c>
      <c r="F197" s="46">
        <v>2000</v>
      </c>
      <c r="G197" s="46">
        <v>2000</v>
      </c>
      <c r="H197" s="46">
        <f>SUM(G197/D197*100)</f>
        <v>100</v>
      </c>
    </row>
    <row r="198" spans="1:8" ht="12.75">
      <c r="A198" s="25"/>
      <c r="B198" s="25"/>
      <c r="C198" s="20"/>
      <c r="D198" s="46"/>
      <c r="E198" s="46"/>
      <c r="F198" s="46"/>
      <c r="G198" s="46"/>
      <c r="H198" s="46"/>
    </row>
    <row r="199" spans="1:8" ht="12.75">
      <c r="A199" s="27">
        <v>4152</v>
      </c>
      <c r="B199" s="27"/>
      <c r="C199" s="31" t="s">
        <v>211</v>
      </c>
      <c r="D199" s="28">
        <f>SUM(D200:D204)</f>
        <v>94000</v>
      </c>
      <c r="E199" s="28">
        <f>SUM(E200:E204)</f>
        <v>72573.79</v>
      </c>
      <c r="F199" s="28">
        <f>SUM(F200:F204)</f>
        <v>97000</v>
      </c>
      <c r="G199" s="28">
        <f>SUM(G200:G204)</f>
        <v>102000</v>
      </c>
      <c r="H199" s="28">
        <f aca="true" t="shared" si="8" ref="H199:H204">SUM(G199/D199*100)</f>
        <v>108.51063829787233</v>
      </c>
    </row>
    <row r="200" spans="1:8" ht="12.75">
      <c r="A200" s="25">
        <v>415200</v>
      </c>
      <c r="B200" s="139" t="s">
        <v>212</v>
      </c>
      <c r="C200" s="20" t="s">
        <v>213</v>
      </c>
      <c r="D200" s="46">
        <v>15000</v>
      </c>
      <c r="E200" s="46">
        <v>13948.84</v>
      </c>
      <c r="F200" s="46">
        <v>15000</v>
      </c>
      <c r="G200" s="46">
        <v>15000</v>
      </c>
      <c r="H200" s="46">
        <f t="shared" si="8"/>
        <v>100</v>
      </c>
    </row>
    <row r="201" spans="1:8" ht="12.75">
      <c r="A201" s="25">
        <v>415200</v>
      </c>
      <c r="B201" s="139" t="s">
        <v>212</v>
      </c>
      <c r="C201" s="20" t="s">
        <v>214</v>
      </c>
      <c r="D201" s="46">
        <v>77000</v>
      </c>
      <c r="E201" s="46">
        <v>58624.95</v>
      </c>
      <c r="F201" s="46">
        <v>80000</v>
      </c>
      <c r="G201" s="46">
        <v>80000</v>
      </c>
      <c r="H201" s="46">
        <f t="shared" si="8"/>
        <v>103.89610389610388</v>
      </c>
    </row>
    <row r="202" spans="1:8" ht="12.75">
      <c r="A202" s="25">
        <v>415200</v>
      </c>
      <c r="B202" s="139" t="s">
        <v>212</v>
      </c>
      <c r="C202" s="20" t="s">
        <v>215</v>
      </c>
      <c r="D202" s="46"/>
      <c r="E202" s="46"/>
      <c r="F202" s="46"/>
      <c r="G202" s="46">
        <v>5000</v>
      </c>
      <c r="H202" s="46">
        <v>0</v>
      </c>
    </row>
    <row r="203" spans="1:8" ht="12.75">
      <c r="A203" s="25">
        <v>415200</v>
      </c>
      <c r="B203" s="139" t="s">
        <v>216</v>
      </c>
      <c r="C203" s="20" t="s">
        <v>444</v>
      </c>
      <c r="D203" s="46">
        <v>1000</v>
      </c>
      <c r="E203" s="46"/>
      <c r="F203" s="46">
        <v>1000</v>
      </c>
      <c r="G203" s="46">
        <v>1000</v>
      </c>
      <c r="H203" s="46">
        <f t="shared" si="8"/>
        <v>100</v>
      </c>
    </row>
    <row r="204" spans="1:8" ht="12.75">
      <c r="A204" s="25">
        <v>415200</v>
      </c>
      <c r="B204" s="139" t="s">
        <v>216</v>
      </c>
      <c r="C204" s="20" t="s">
        <v>445</v>
      </c>
      <c r="D204" s="46">
        <v>1000</v>
      </c>
      <c r="E204" s="46"/>
      <c r="F204" s="46">
        <v>1000</v>
      </c>
      <c r="G204" s="46">
        <v>1000</v>
      </c>
      <c r="H204" s="46">
        <f t="shared" si="8"/>
        <v>100</v>
      </c>
    </row>
    <row r="205" spans="1:8" ht="12.75">
      <c r="A205" s="25"/>
      <c r="B205" s="139"/>
      <c r="C205" s="20"/>
      <c r="D205" s="46"/>
      <c r="E205" s="46"/>
      <c r="F205" s="46"/>
      <c r="G205" s="46"/>
      <c r="H205" s="28"/>
    </row>
    <row r="206" spans="1:8" ht="12.75">
      <c r="A206" s="27">
        <v>4152</v>
      </c>
      <c r="B206" s="27"/>
      <c r="C206" s="31" t="s">
        <v>217</v>
      </c>
      <c r="D206" s="28">
        <f>SUM(D207)</f>
        <v>2000</v>
      </c>
      <c r="E206" s="28">
        <f>SUM(E207)</f>
        <v>0</v>
      </c>
      <c r="F206" s="28">
        <f>SUM(F207)</f>
        <v>2000</v>
      </c>
      <c r="G206" s="28">
        <f>SUM(G207)</f>
        <v>2000</v>
      </c>
      <c r="H206" s="28">
        <f>SUM(G206/D206*100)</f>
        <v>100</v>
      </c>
    </row>
    <row r="207" spans="1:8" ht="12.75">
      <c r="A207" s="25">
        <v>415200</v>
      </c>
      <c r="B207" s="139" t="s">
        <v>136</v>
      </c>
      <c r="C207" s="20" t="s">
        <v>218</v>
      </c>
      <c r="D207" s="46">
        <v>2000</v>
      </c>
      <c r="E207" s="46"/>
      <c r="F207" s="46">
        <v>2000</v>
      </c>
      <c r="G207" s="46">
        <v>2000</v>
      </c>
      <c r="H207" s="46">
        <f>SUM(G207/D207*100)</f>
        <v>100</v>
      </c>
    </row>
    <row r="208" spans="1:8" ht="12.75">
      <c r="A208" s="25"/>
      <c r="B208" s="25"/>
      <c r="C208" s="20"/>
      <c r="D208" s="46"/>
      <c r="E208" s="46"/>
      <c r="F208" s="46"/>
      <c r="G208" s="46"/>
      <c r="H208" s="46"/>
    </row>
    <row r="209" spans="1:8" ht="12.75">
      <c r="A209" s="27">
        <v>4152</v>
      </c>
      <c r="B209" s="27"/>
      <c r="C209" s="31" t="s">
        <v>219</v>
      </c>
      <c r="D209" s="28">
        <f>SUM(D210:D210)</f>
        <v>101000</v>
      </c>
      <c r="E209" s="28">
        <f>SUM(E210:E210)</f>
        <v>75749.95</v>
      </c>
      <c r="F209" s="28">
        <f>SUM(F210:F210)</f>
        <v>101000</v>
      </c>
      <c r="G209" s="28">
        <f>SUM(G210:G210)</f>
        <v>101000</v>
      </c>
      <c r="H209" s="28">
        <f>SUM(G209/D209*100)</f>
        <v>100</v>
      </c>
    </row>
    <row r="210" spans="1:8" ht="12.75">
      <c r="A210" s="25">
        <v>415200</v>
      </c>
      <c r="B210" s="139" t="s">
        <v>220</v>
      </c>
      <c r="C210" s="20" t="s">
        <v>221</v>
      </c>
      <c r="D210" s="46">
        <v>101000</v>
      </c>
      <c r="E210" s="46">
        <v>75749.95</v>
      </c>
      <c r="F210" s="46">
        <v>101000</v>
      </c>
      <c r="G210" s="46">
        <v>101000</v>
      </c>
      <c r="H210" s="46">
        <f>SUM(G210/D210*100)</f>
        <v>100</v>
      </c>
    </row>
    <row r="211" spans="1:8" ht="12.75">
      <c r="A211" s="20"/>
      <c r="B211" s="20"/>
      <c r="C211" s="20"/>
      <c r="D211" s="46"/>
      <c r="E211" s="46"/>
      <c r="F211" s="46"/>
      <c r="G211" s="46"/>
      <c r="H211" s="46"/>
    </row>
    <row r="212" spans="1:8" ht="12.75">
      <c r="A212" s="27">
        <v>4152</v>
      </c>
      <c r="B212" s="27"/>
      <c r="C212" s="31" t="s">
        <v>222</v>
      </c>
      <c r="D212" s="28">
        <f>SUM(D213:D218)</f>
        <v>217300</v>
      </c>
      <c r="E212" s="28">
        <f>SUM(E213:E218)</f>
        <v>161082.1</v>
      </c>
      <c r="F212" s="28">
        <f>SUM(F213:F218)</f>
        <v>187300</v>
      </c>
      <c r="G212" s="28">
        <f>SUM(G213:G218)</f>
        <v>196800</v>
      </c>
      <c r="H212" s="28">
        <f aca="true" t="shared" si="9" ref="H212:H218">SUM(G212/D212*100)</f>
        <v>90.56603773584906</v>
      </c>
    </row>
    <row r="213" spans="1:8" ht="12.75">
      <c r="A213" s="25">
        <v>415200</v>
      </c>
      <c r="B213" s="139" t="s">
        <v>129</v>
      </c>
      <c r="C213" s="20" t="s">
        <v>223</v>
      </c>
      <c r="D213" s="46">
        <v>198500</v>
      </c>
      <c r="E213" s="46">
        <v>148874.95</v>
      </c>
      <c r="F213" s="46">
        <v>168500</v>
      </c>
      <c r="G213" s="46">
        <v>168500</v>
      </c>
      <c r="H213" s="46">
        <f t="shared" si="9"/>
        <v>84.88664987405542</v>
      </c>
    </row>
    <row r="214" spans="1:8" ht="12.75">
      <c r="A214" s="25">
        <v>415200</v>
      </c>
      <c r="B214" s="139" t="s">
        <v>129</v>
      </c>
      <c r="C214" s="20" t="s">
        <v>494</v>
      </c>
      <c r="D214" s="46"/>
      <c r="E214" s="46"/>
      <c r="F214" s="46"/>
      <c r="G214" s="46">
        <v>2000</v>
      </c>
      <c r="H214" s="46">
        <v>0</v>
      </c>
    </row>
    <row r="215" spans="1:8" ht="12.75">
      <c r="A215" s="25">
        <v>415200</v>
      </c>
      <c r="B215" s="139" t="s">
        <v>129</v>
      </c>
      <c r="C215" s="20" t="s">
        <v>224</v>
      </c>
      <c r="D215" s="46">
        <v>15000</v>
      </c>
      <c r="E215" s="46">
        <v>11607.15</v>
      </c>
      <c r="F215" s="46">
        <v>15000</v>
      </c>
      <c r="G215" s="46">
        <v>19000</v>
      </c>
      <c r="H215" s="46">
        <f t="shared" si="9"/>
        <v>126.66666666666666</v>
      </c>
    </row>
    <row r="216" spans="1:8" ht="12.75">
      <c r="A216" s="25">
        <v>415200</v>
      </c>
      <c r="B216" s="139" t="s">
        <v>129</v>
      </c>
      <c r="C216" s="20" t="s">
        <v>225</v>
      </c>
      <c r="D216" s="46">
        <v>1500</v>
      </c>
      <c r="E216" s="46">
        <v>600</v>
      </c>
      <c r="F216" s="46">
        <v>1500</v>
      </c>
      <c r="G216" s="46">
        <v>5000</v>
      </c>
      <c r="H216" s="46">
        <f t="shared" si="9"/>
        <v>333.33333333333337</v>
      </c>
    </row>
    <row r="217" spans="1:8" ht="12.75">
      <c r="A217" s="25">
        <v>415200</v>
      </c>
      <c r="B217" s="139" t="s">
        <v>226</v>
      </c>
      <c r="C217" s="20" t="s">
        <v>425</v>
      </c>
      <c r="D217" s="46">
        <v>500</v>
      </c>
      <c r="E217" s="46"/>
      <c r="F217" s="46">
        <v>500</v>
      </c>
      <c r="G217" s="46">
        <v>500</v>
      </c>
      <c r="H217" s="46">
        <f t="shared" si="9"/>
        <v>100</v>
      </c>
    </row>
    <row r="218" spans="1:8" ht="12.75">
      <c r="A218" s="25">
        <v>415200</v>
      </c>
      <c r="B218" s="139" t="s">
        <v>226</v>
      </c>
      <c r="C218" s="20" t="s">
        <v>227</v>
      </c>
      <c r="D218" s="46">
        <v>1800</v>
      </c>
      <c r="E218" s="46"/>
      <c r="F218" s="46">
        <v>1800</v>
      </c>
      <c r="G218" s="46">
        <v>1800</v>
      </c>
      <c r="H218" s="46">
        <f t="shared" si="9"/>
        <v>100</v>
      </c>
    </row>
    <row r="219" spans="1:8" ht="12.75">
      <c r="A219" s="25"/>
      <c r="B219" s="139"/>
      <c r="C219" s="20"/>
      <c r="D219" s="46"/>
      <c r="E219" s="46"/>
      <c r="F219" s="46"/>
      <c r="G219" s="46"/>
      <c r="H219" s="46"/>
    </row>
    <row r="220" spans="1:8" ht="12.75">
      <c r="A220" s="27">
        <v>4152</v>
      </c>
      <c r="B220" s="27"/>
      <c r="C220" s="31" t="s">
        <v>228</v>
      </c>
      <c r="D220" s="28">
        <f>SUM(D221:D227)</f>
        <v>183200</v>
      </c>
      <c r="E220" s="28">
        <f>SUM(E221:E227)</f>
        <v>134785.11000000002</v>
      </c>
      <c r="F220" s="28">
        <f>SUM(F221:F227)</f>
        <v>179200</v>
      </c>
      <c r="G220" s="28">
        <f>SUM(G221:G227)</f>
        <v>181200</v>
      </c>
      <c r="H220" s="28">
        <f aca="true" t="shared" si="10" ref="H220:H225">SUM(G220/D220*100)</f>
        <v>98.90829694323145</v>
      </c>
    </row>
    <row r="221" spans="1:8" ht="12.75">
      <c r="A221" s="25">
        <v>415200</v>
      </c>
      <c r="B221" s="139" t="s">
        <v>136</v>
      </c>
      <c r="C221" s="20" t="s">
        <v>229</v>
      </c>
      <c r="D221" s="46">
        <v>2000</v>
      </c>
      <c r="E221" s="46">
        <v>1500.06</v>
      </c>
      <c r="F221" s="46">
        <v>2000</v>
      </c>
      <c r="G221" s="46">
        <v>2000</v>
      </c>
      <c r="H221" s="46">
        <f t="shared" si="10"/>
        <v>100</v>
      </c>
    </row>
    <row r="222" spans="1:8" ht="12.75">
      <c r="A222" s="25">
        <v>415200</v>
      </c>
      <c r="B222" s="139" t="s">
        <v>230</v>
      </c>
      <c r="C222" s="20" t="s">
        <v>231</v>
      </c>
      <c r="D222" s="46">
        <v>173200</v>
      </c>
      <c r="E222" s="46">
        <v>129900.05</v>
      </c>
      <c r="F222" s="46">
        <v>168200</v>
      </c>
      <c r="G222" s="46">
        <v>168200</v>
      </c>
      <c r="H222" s="46">
        <f t="shared" si="10"/>
        <v>97.11316397228637</v>
      </c>
    </row>
    <row r="223" spans="1:8" ht="12.75">
      <c r="A223" s="25">
        <v>415200</v>
      </c>
      <c r="B223" s="139" t="s">
        <v>136</v>
      </c>
      <c r="C223" s="20" t="s">
        <v>232</v>
      </c>
      <c r="D223" s="46">
        <v>3000</v>
      </c>
      <c r="E223" s="46">
        <v>2385</v>
      </c>
      <c r="F223" s="46">
        <v>3000</v>
      </c>
      <c r="G223" s="46">
        <v>3000</v>
      </c>
      <c r="H223" s="46">
        <f t="shared" si="10"/>
        <v>100</v>
      </c>
    </row>
    <row r="224" spans="1:8" ht="12.75">
      <c r="A224" s="25">
        <v>415200</v>
      </c>
      <c r="B224" s="139" t="s">
        <v>216</v>
      </c>
      <c r="C224" s="20" t="s">
        <v>233</v>
      </c>
      <c r="D224" s="46">
        <v>2000</v>
      </c>
      <c r="E224" s="46"/>
      <c r="F224" s="46">
        <v>2000</v>
      </c>
      <c r="G224" s="46">
        <v>2000</v>
      </c>
      <c r="H224" s="46">
        <f t="shared" si="10"/>
        <v>100</v>
      </c>
    </row>
    <row r="225" spans="1:8" ht="12.75">
      <c r="A225" s="25">
        <v>415200</v>
      </c>
      <c r="B225" s="139" t="s">
        <v>216</v>
      </c>
      <c r="C225" s="20" t="s">
        <v>234</v>
      </c>
      <c r="D225" s="46">
        <v>3000</v>
      </c>
      <c r="E225" s="46"/>
      <c r="F225" s="46">
        <v>3000</v>
      </c>
      <c r="G225" s="46">
        <v>3000</v>
      </c>
      <c r="H225" s="46">
        <f t="shared" si="10"/>
        <v>100</v>
      </c>
    </row>
    <row r="226" spans="1:8" ht="12.75">
      <c r="A226" s="25">
        <v>415200</v>
      </c>
      <c r="B226" s="139" t="s">
        <v>216</v>
      </c>
      <c r="C226" s="139" t="s">
        <v>490</v>
      </c>
      <c r="D226" s="46"/>
      <c r="E226" s="46"/>
      <c r="F226" s="46"/>
      <c r="G226" s="46">
        <v>2000</v>
      </c>
      <c r="H226" s="46">
        <v>0</v>
      </c>
    </row>
    <row r="227" spans="1:8" ht="12.75">
      <c r="A227" s="25">
        <v>415200</v>
      </c>
      <c r="B227" s="139" t="s">
        <v>235</v>
      </c>
      <c r="C227" s="20" t="s">
        <v>477</v>
      </c>
      <c r="D227" s="46"/>
      <c r="E227" s="46">
        <v>1000</v>
      </c>
      <c r="F227" s="46">
        <v>1000</v>
      </c>
      <c r="G227" s="46">
        <v>1000</v>
      </c>
      <c r="H227" s="46">
        <v>0</v>
      </c>
    </row>
    <row r="228" spans="1:8" ht="12.75">
      <c r="A228" s="25"/>
      <c r="B228" s="25"/>
      <c r="C228" s="20"/>
      <c r="D228" s="46"/>
      <c r="E228" s="46"/>
      <c r="F228" s="46"/>
      <c r="G228" s="46"/>
      <c r="H228" s="28"/>
    </row>
    <row r="229" spans="1:8" ht="12.75">
      <c r="A229" s="91">
        <v>4152</v>
      </c>
      <c r="B229" s="91"/>
      <c r="C229" s="93" t="s">
        <v>236</v>
      </c>
      <c r="D229" s="28">
        <f>SUM(D230:D236)</f>
        <v>81000</v>
      </c>
      <c r="E229" s="28">
        <f>SUM(E230:E236)</f>
        <v>35800</v>
      </c>
      <c r="F229" s="28">
        <f>SUM(F230:F236)</f>
        <v>165520</v>
      </c>
      <c r="G229" s="28">
        <f>SUM(G230:G236)</f>
        <v>162000</v>
      </c>
      <c r="H229" s="28">
        <f aca="true" t="shared" si="11" ref="H229:H236">SUM(G229/D229*100)</f>
        <v>200</v>
      </c>
    </row>
    <row r="230" spans="1:8" ht="12.75">
      <c r="A230" s="25">
        <v>415200</v>
      </c>
      <c r="B230" s="139" t="s">
        <v>136</v>
      </c>
      <c r="C230" s="20" t="s">
        <v>237</v>
      </c>
      <c r="D230" s="46">
        <v>8000</v>
      </c>
      <c r="E230" s="46">
        <v>7800</v>
      </c>
      <c r="F230" s="46">
        <v>8000</v>
      </c>
      <c r="G230" s="46">
        <v>8000</v>
      </c>
      <c r="H230" s="46">
        <f t="shared" si="11"/>
        <v>100</v>
      </c>
    </row>
    <row r="231" spans="1:8" ht="12.75">
      <c r="A231" s="25">
        <v>415200</v>
      </c>
      <c r="B231" s="139" t="s">
        <v>220</v>
      </c>
      <c r="C231" s="20" t="s">
        <v>497</v>
      </c>
      <c r="D231" s="46"/>
      <c r="E231" s="46"/>
      <c r="F231" s="46">
        <v>25100</v>
      </c>
      <c r="G231" s="46"/>
      <c r="H231" s="46">
        <v>0</v>
      </c>
    </row>
    <row r="232" spans="1:8" ht="12.75">
      <c r="A232" s="25">
        <v>415200</v>
      </c>
      <c r="B232" s="139" t="s">
        <v>136</v>
      </c>
      <c r="C232" s="20" t="s">
        <v>505</v>
      </c>
      <c r="D232" s="46"/>
      <c r="E232" s="46"/>
      <c r="F232" s="46"/>
      <c r="G232" s="46">
        <v>10000</v>
      </c>
      <c r="H232" s="46">
        <v>0</v>
      </c>
    </row>
    <row r="233" spans="1:8" ht="12.75">
      <c r="A233" s="25">
        <v>415200</v>
      </c>
      <c r="B233" s="139" t="s">
        <v>136</v>
      </c>
      <c r="C233" s="20" t="s">
        <v>496</v>
      </c>
      <c r="D233" s="46">
        <v>1000</v>
      </c>
      <c r="E233" s="46"/>
      <c r="F233" s="46">
        <v>1000</v>
      </c>
      <c r="G233" s="46"/>
      <c r="H233" s="46">
        <f t="shared" si="11"/>
        <v>0</v>
      </c>
    </row>
    <row r="234" spans="1:8" ht="12.75">
      <c r="A234" s="25">
        <v>415200</v>
      </c>
      <c r="B234" s="139" t="s">
        <v>136</v>
      </c>
      <c r="C234" s="20" t="s">
        <v>495</v>
      </c>
      <c r="D234" s="46">
        <v>20000</v>
      </c>
      <c r="E234" s="46">
        <v>28000</v>
      </c>
      <c r="F234" s="46">
        <v>53000</v>
      </c>
      <c r="G234" s="46">
        <v>100000</v>
      </c>
      <c r="H234" s="46">
        <f t="shared" si="11"/>
        <v>500</v>
      </c>
    </row>
    <row r="235" spans="1:8" ht="12.75">
      <c r="A235" s="25">
        <v>415200</v>
      </c>
      <c r="B235" s="139" t="s">
        <v>268</v>
      </c>
      <c r="C235" s="20" t="s">
        <v>480</v>
      </c>
      <c r="D235" s="46"/>
      <c r="E235" s="46"/>
      <c r="F235" s="46">
        <v>26420</v>
      </c>
      <c r="G235" s="46"/>
      <c r="H235" s="46">
        <v>0</v>
      </c>
    </row>
    <row r="236" spans="1:8" ht="12.75">
      <c r="A236" s="25">
        <v>415200</v>
      </c>
      <c r="B236" s="139" t="s">
        <v>230</v>
      </c>
      <c r="C236" s="20" t="s">
        <v>238</v>
      </c>
      <c r="D236" s="46">
        <v>52000</v>
      </c>
      <c r="E236" s="46"/>
      <c r="F236" s="46">
        <v>52000</v>
      </c>
      <c r="G236" s="46">
        <v>44000</v>
      </c>
      <c r="H236" s="46">
        <f t="shared" si="11"/>
        <v>84.61538461538461</v>
      </c>
    </row>
    <row r="237" spans="1:8" ht="12.75">
      <c r="A237" s="25"/>
      <c r="B237" s="139"/>
      <c r="C237" s="20"/>
      <c r="D237" s="46"/>
      <c r="E237" s="46"/>
      <c r="F237" s="46"/>
      <c r="G237" s="46"/>
      <c r="H237" s="46"/>
    </row>
    <row r="238" spans="1:8" ht="12.75">
      <c r="A238" s="91">
        <v>416</v>
      </c>
      <c r="B238" s="91"/>
      <c r="C238" s="93" t="s">
        <v>143</v>
      </c>
      <c r="D238" s="28">
        <f>SUM(D239)</f>
        <v>119200</v>
      </c>
      <c r="E238" s="28">
        <f>SUM(E239)</f>
        <v>9883.9</v>
      </c>
      <c r="F238" s="28">
        <f>SUM(F239)</f>
        <v>74580</v>
      </c>
      <c r="G238" s="28">
        <f>SUM(G239)</f>
        <v>84000</v>
      </c>
      <c r="H238" s="28">
        <f aca="true" t="shared" si="12" ref="H238:H247">SUM(G238/D238*100)</f>
        <v>70.46979865771812</v>
      </c>
    </row>
    <row r="239" spans="1:8" ht="12.75">
      <c r="A239" s="91">
        <v>4161</v>
      </c>
      <c r="B239" s="91"/>
      <c r="C239" s="93" t="s">
        <v>239</v>
      </c>
      <c r="D239" s="28">
        <f>SUM(D240:D247)</f>
        <v>119200</v>
      </c>
      <c r="E239" s="28">
        <f>SUM(E240:E247)</f>
        <v>9883.9</v>
      </c>
      <c r="F239" s="28">
        <f>SUM(F240:F247)</f>
        <v>74580</v>
      </c>
      <c r="G239" s="28">
        <f>SUM(G240:G247)</f>
        <v>84000</v>
      </c>
      <c r="H239" s="28">
        <f t="shared" si="12"/>
        <v>70.46979865771812</v>
      </c>
    </row>
    <row r="240" spans="1:8" ht="12.75">
      <c r="A240" s="25">
        <v>416100</v>
      </c>
      <c r="B240" s="139" t="s">
        <v>240</v>
      </c>
      <c r="C240" s="20" t="s">
        <v>241</v>
      </c>
      <c r="D240" s="46">
        <v>50000</v>
      </c>
      <c r="E240" s="46">
        <v>500</v>
      </c>
      <c r="F240" s="46">
        <v>680</v>
      </c>
      <c r="G240" s="46">
        <v>5000</v>
      </c>
      <c r="H240" s="46">
        <f t="shared" si="12"/>
        <v>10</v>
      </c>
    </row>
    <row r="241" spans="1:8" ht="12.75">
      <c r="A241" s="25">
        <v>416100</v>
      </c>
      <c r="B241" s="139" t="s">
        <v>240</v>
      </c>
      <c r="C241" s="20" t="s">
        <v>242</v>
      </c>
      <c r="D241" s="46">
        <v>3000</v>
      </c>
      <c r="E241" s="46">
        <v>3583.9</v>
      </c>
      <c r="F241" s="46">
        <v>4000</v>
      </c>
      <c r="G241" s="46">
        <v>5000</v>
      </c>
      <c r="H241" s="46">
        <f t="shared" si="12"/>
        <v>166.66666666666669</v>
      </c>
    </row>
    <row r="242" spans="1:8" ht="12.75">
      <c r="A242" s="25">
        <v>416100</v>
      </c>
      <c r="B242" s="139" t="s">
        <v>243</v>
      </c>
      <c r="C242" s="20" t="s">
        <v>244</v>
      </c>
      <c r="D242" s="46"/>
      <c r="E242" s="46"/>
      <c r="F242" s="46"/>
      <c r="G242" s="46">
        <v>2000</v>
      </c>
      <c r="H242" s="46">
        <v>0</v>
      </c>
    </row>
    <row r="243" spans="1:8" ht="12.75">
      <c r="A243" s="25">
        <v>416100</v>
      </c>
      <c r="B243" s="139" t="s">
        <v>499</v>
      </c>
      <c r="C243" s="20" t="s">
        <v>245</v>
      </c>
      <c r="D243" s="46">
        <v>60000</v>
      </c>
      <c r="E243" s="46">
        <v>600</v>
      </c>
      <c r="F243" s="46">
        <v>67900</v>
      </c>
      <c r="G243" s="46">
        <v>60000</v>
      </c>
      <c r="H243" s="46">
        <f t="shared" si="12"/>
        <v>100</v>
      </c>
    </row>
    <row r="244" spans="1:8" ht="12.75">
      <c r="A244" s="25">
        <v>416100</v>
      </c>
      <c r="B244" s="139" t="s">
        <v>243</v>
      </c>
      <c r="C244" s="20" t="s">
        <v>246</v>
      </c>
      <c r="D244" s="46"/>
      <c r="E244" s="46"/>
      <c r="F244" s="46"/>
      <c r="G244" s="46">
        <v>5000</v>
      </c>
      <c r="H244" s="46">
        <v>0</v>
      </c>
    </row>
    <row r="245" spans="1:8" ht="12.75">
      <c r="A245" s="25">
        <v>416100</v>
      </c>
      <c r="B245" s="139" t="s">
        <v>247</v>
      </c>
      <c r="C245" s="20" t="s">
        <v>248</v>
      </c>
      <c r="D245" s="46"/>
      <c r="E245" s="46"/>
      <c r="F245" s="46"/>
      <c r="G245" s="46">
        <v>5000</v>
      </c>
      <c r="H245" s="46">
        <v>0</v>
      </c>
    </row>
    <row r="246" spans="1:8" ht="12.75">
      <c r="A246" s="25">
        <v>416100</v>
      </c>
      <c r="B246" s="139" t="s">
        <v>247</v>
      </c>
      <c r="C246" s="20" t="s">
        <v>249</v>
      </c>
      <c r="D246" s="46">
        <v>2000</v>
      </c>
      <c r="E246" s="46">
        <v>1000</v>
      </c>
      <c r="F246" s="46">
        <v>2000</v>
      </c>
      <c r="G246" s="46">
        <v>2000</v>
      </c>
      <c r="H246" s="46">
        <f t="shared" si="12"/>
        <v>100</v>
      </c>
    </row>
    <row r="247" spans="1:8" ht="12.75">
      <c r="A247" s="25">
        <v>416100</v>
      </c>
      <c r="B247" s="139" t="s">
        <v>247</v>
      </c>
      <c r="C247" s="20" t="s">
        <v>476</v>
      </c>
      <c r="D247" s="46">
        <v>4200</v>
      </c>
      <c r="E247" s="46">
        <v>4200</v>
      </c>
      <c r="F247" s="46"/>
      <c r="G247" s="46"/>
      <c r="H247" s="46">
        <f t="shared" si="12"/>
        <v>0</v>
      </c>
    </row>
    <row r="248" spans="1:8" ht="12.75">
      <c r="A248" s="20"/>
      <c r="B248" s="20"/>
      <c r="C248" s="20"/>
      <c r="D248" s="46"/>
      <c r="E248" s="46"/>
      <c r="F248" s="46"/>
      <c r="G248" s="46"/>
      <c r="H248" s="28"/>
    </row>
    <row r="249" spans="1:8" ht="12.75">
      <c r="A249" s="143"/>
      <c r="B249" s="143"/>
      <c r="C249" s="43" t="s">
        <v>250</v>
      </c>
      <c r="D249" s="110">
        <f>SUM(D181)</f>
        <v>830700</v>
      </c>
      <c r="E249" s="110">
        <f>SUM(E181)</f>
        <v>511474.85</v>
      </c>
      <c r="F249" s="110">
        <f>SUM(F181)</f>
        <v>848350</v>
      </c>
      <c r="G249" s="110">
        <f>SUM(G181)</f>
        <v>892200</v>
      </c>
      <c r="H249" s="44">
        <f>SUM(G249/D249*100)</f>
        <v>107.4033947273384</v>
      </c>
    </row>
    <row r="250" spans="1:8" ht="12.75">
      <c r="A250" s="20"/>
      <c r="B250" s="20"/>
      <c r="C250" s="31"/>
      <c r="D250" s="20"/>
      <c r="E250" s="20"/>
      <c r="F250" s="20"/>
      <c r="G250" s="20"/>
      <c r="H250" s="28"/>
    </row>
    <row r="251" spans="1:8" ht="12.75">
      <c r="A251" s="20"/>
      <c r="B251" s="20"/>
      <c r="C251" s="31"/>
      <c r="D251" s="46"/>
      <c r="E251" s="46"/>
      <c r="F251" s="46"/>
      <c r="G251" s="46"/>
      <c r="H251" s="28"/>
    </row>
    <row r="252" spans="1:8" ht="12.75">
      <c r="A252" s="31" t="s">
        <v>251</v>
      </c>
      <c r="B252" s="31"/>
      <c r="C252" s="31"/>
      <c r="D252" s="46"/>
      <c r="E252" s="46"/>
      <c r="F252" s="46"/>
      <c r="G252" s="46"/>
      <c r="H252" s="28"/>
    </row>
    <row r="253" spans="1:8" ht="12.75">
      <c r="A253" s="31" t="s">
        <v>252</v>
      </c>
      <c r="B253" s="31"/>
      <c r="C253" s="31"/>
      <c r="D253" s="28"/>
      <c r="E253" s="28"/>
      <c r="F253" s="28"/>
      <c r="G253" s="28"/>
      <c r="H253" s="28"/>
    </row>
    <row r="254" spans="1:8" ht="12.75">
      <c r="A254" s="20"/>
      <c r="B254" s="20"/>
      <c r="C254" s="20"/>
      <c r="D254" s="46"/>
      <c r="E254" s="46"/>
      <c r="F254" s="46"/>
      <c r="G254" s="46"/>
      <c r="H254" s="28"/>
    </row>
    <row r="255" spans="1:8" ht="12.75">
      <c r="A255" s="27">
        <v>41</v>
      </c>
      <c r="B255" s="27"/>
      <c r="C255" s="31" t="s">
        <v>122</v>
      </c>
      <c r="D255" s="28">
        <f>SUM(D257+D269+D276)</f>
        <v>586298.8400000001</v>
      </c>
      <c r="E255" s="28">
        <f>SUM(E257+E269+E276)</f>
        <v>397614.96</v>
      </c>
      <c r="F255" s="28">
        <f>SUM(F257+F269+F276)</f>
        <v>669873.15</v>
      </c>
      <c r="G255" s="28">
        <f>SUM(G257+G269+G276)</f>
        <v>770000</v>
      </c>
      <c r="H255" s="28">
        <f>SUM(G255/D255*100)</f>
        <v>131.33234239385496</v>
      </c>
    </row>
    <row r="256" spans="1:8" ht="12.75">
      <c r="A256" s="25"/>
      <c r="B256" s="25"/>
      <c r="C256" s="20"/>
      <c r="D256" s="46"/>
      <c r="E256" s="46"/>
      <c r="F256" s="46"/>
      <c r="G256" s="46"/>
      <c r="H256" s="28"/>
    </row>
    <row r="257" spans="1:8" ht="12.75">
      <c r="A257" s="91">
        <v>412</v>
      </c>
      <c r="B257" s="91"/>
      <c r="C257" s="93" t="s">
        <v>92</v>
      </c>
      <c r="D257" s="28">
        <f>SUM(D258:D267)</f>
        <v>323798.84</v>
      </c>
      <c r="E257" s="28">
        <f>SUM(E258:E267)</f>
        <v>189479.00999999998</v>
      </c>
      <c r="F257" s="28">
        <f>SUM(F258:F267)</f>
        <v>363573.15</v>
      </c>
      <c r="G257" s="28">
        <f>SUM(G258:G267)</f>
        <v>404500</v>
      </c>
      <c r="H257" s="28">
        <f aca="true" t="shared" si="13" ref="H257:H267">SUM(G257/D257*100)</f>
        <v>124.92323937911574</v>
      </c>
    </row>
    <row r="258" spans="1:8" ht="12.75">
      <c r="A258" s="25">
        <v>412200</v>
      </c>
      <c r="B258" s="139" t="s">
        <v>126</v>
      </c>
      <c r="C258" s="20" t="s">
        <v>253</v>
      </c>
      <c r="D258" s="46">
        <v>2000</v>
      </c>
      <c r="E258" s="46">
        <v>1975.2</v>
      </c>
      <c r="F258" s="46">
        <v>2000</v>
      </c>
      <c r="G258" s="46">
        <v>2000</v>
      </c>
      <c r="H258" s="46">
        <f t="shared" si="13"/>
        <v>100</v>
      </c>
    </row>
    <row r="259" spans="1:8" ht="12.75">
      <c r="A259" s="25">
        <v>412200</v>
      </c>
      <c r="B259" s="139" t="s">
        <v>126</v>
      </c>
      <c r="C259" s="20" t="s">
        <v>254</v>
      </c>
      <c r="D259" s="46">
        <v>3000</v>
      </c>
      <c r="E259" s="46"/>
      <c r="F259" s="46">
        <v>3000</v>
      </c>
      <c r="G259" s="46">
        <v>3000</v>
      </c>
      <c r="H259" s="46">
        <f t="shared" si="13"/>
        <v>100</v>
      </c>
    </row>
    <row r="260" spans="1:8" ht="12.75">
      <c r="A260" s="25">
        <v>412500</v>
      </c>
      <c r="B260" s="139" t="s">
        <v>255</v>
      </c>
      <c r="C260" s="20" t="s">
        <v>256</v>
      </c>
      <c r="D260" s="46">
        <v>240700</v>
      </c>
      <c r="E260" s="46">
        <v>78258.16</v>
      </c>
      <c r="F260" s="46">
        <v>230700</v>
      </c>
      <c r="G260" s="46">
        <v>350000</v>
      </c>
      <c r="H260" s="46">
        <f t="shared" si="13"/>
        <v>145.4092230992937</v>
      </c>
    </row>
    <row r="261" spans="1:8" ht="12.75">
      <c r="A261" s="25">
        <v>412500</v>
      </c>
      <c r="B261" s="139" t="s">
        <v>255</v>
      </c>
      <c r="C261" s="20" t="s">
        <v>446</v>
      </c>
      <c r="D261" s="46">
        <v>43500</v>
      </c>
      <c r="E261" s="46">
        <v>93418</v>
      </c>
      <c r="F261" s="46">
        <v>93500</v>
      </c>
      <c r="G261" s="46"/>
      <c r="H261" s="46">
        <f t="shared" si="13"/>
        <v>0</v>
      </c>
    </row>
    <row r="262" spans="1:8" ht="12.75">
      <c r="A262" s="25">
        <v>412500</v>
      </c>
      <c r="B262" s="139" t="s">
        <v>255</v>
      </c>
      <c r="C262" s="20" t="s">
        <v>485</v>
      </c>
      <c r="D262" s="46">
        <v>5000</v>
      </c>
      <c r="E262" s="46">
        <v>4354.74</v>
      </c>
      <c r="F262" s="46">
        <v>6900</v>
      </c>
      <c r="G262" s="46">
        <v>8000</v>
      </c>
      <c r="H262" s="46">
        <f t="shared" si="13"/>
        <v>160</v>
      </c>
    </row>
    <row r="263" spans="1:8" ht="12.75">
      <c r="A263" s="25">
        <v>412500</v>
      </c>
      <c r="B263" s="139" t="s">
        <v>255</v>
      </c>
      <c r="C263" s="20" t="s">
        <v>257</v>
      </c>
      <c r="D263" s="46"/>
      <c r="E263" s="46"/>
      <c r="F263" s="46">
        <v>2400</v>
      </c>
      <c r="G263" s="46">
        <v>5000</v>
      </c>
      <c r="H263" s="46">
        <v>0</v>
      </c>
    </row>
    <row r="264" spans="1:8" ht="12.75">
      <c r="A264" s="25">
        <v>412500</v>
      </c>
      <c r="B264" s="139" t="s">
        <v>258</v>
      </c>
      <c r="C264" s="20" t="s">
        <v>259</v>
      </c>
      <c r="D264" s="46">
        <v>16000</v>
      </c>
      <c r="E264" s="46">
        <v>5028.66</v>
      </c>
      <c r="F264" s="46">
        <v>16000</v>
      </c>
      <c r="G264" s="46">
        <v>25000</v>
      </c>
      <c r="H264" s="46">
        <f t="shared" si="13"/>
        <v>156.25</v>
      </c>
    </row>
    <row r="265" spans="1:8" ht="12.75">
      <c r="A265" s="25">
        <v>412600</v>
      </c>
      <c r="B265" s="139" t="s">
        <v>124</v>
      </c>
      <c r="C265" s="20" t="s">
        <v>125</v>
      </c>
      <c r="D265" s="46">
        <v>500</v>
      </c>
      <c r="E265" s="46">
        <v>80</v>
      </c>
      <c r="F265" s="46">
        <v>500</v>
      </c>
      <c r="G265" s="46">
        <v>500</v>
      </c>
      <c r="H265" s="46">
        <f t="shared" si="13"/>
        <v>100</v>
      </c>
    </row>
    <row r="266" spans="1:8" ht="12.75">
      <c r="A266" s="25">
        <v>412700</v>
      </c>
      <c r="B266" s="139" t="s">
        <v>126</v>
      </c>
      <c r="C266" s="20" t="s">
        <v>260</v>
      </c>
      <c r="D266" s="46">
        <v>7098.84</v>
      </c>
      <c r="E266" s="46">
        <v>368</v>
      </c>
      <c r="F266" s="46">
        <v>2573.15</v>
      </c>
      <c r="G266" s="46">
        <v>5000</v>
      </c>
      <c r="H266" s="46">
        <f t="shared" si="13"/>
        <v>70.43404274501187</v>
      </c>
    </row>
    <row r="267" spans="1:8" ht="12.75">
      <c r="A267" s="25">
        <v>412700</v>
      </c>
      <c r="B267" s="139" t="s">
        <v>126</v>
      </c>
      <c r="C267" s="20" t="s">
        <v>261</v>
      </c>
      <c r="D267" s="46">
        <v>6000</v>
      </c>
      <c r="E267" s="46">
        <v>5996.25</v>
      </c>
      <c r="F267" s="46">
        <v>6000</v>
      </c>
      <c r="G267" s="46">
        <v>6000</v>
      </c>
      <c r="H267" s="46">
        <f t="shared" si="13"/>
        <v>100</v>
      </c>
    </row>
    <row r="268" spans="1:8" ht="12.75">
      <c r="A268" s="25"/>
      <c r="B268" s="25"/>
      <c r="C268" s="20"/>
      <c r="D268" s="46"/>
      <c r="E268" s="46"/>
      <c r="F268" s="46"/>
      <c r="G268" s="46"/>
      <c r="H268" s="46"/>
    </row>
    <row r="269" spans="1:8" ht="12.75">
      <c r="A269" s="91">
        <v>4128</v>
      </c>
      <c r="B269" s="91"/>
      <c r="C269" s="93" t="s">
        <v>262</v>
      </c>
      <c r="D269" s="28">
        <f>SUM(D270:D274)</f>
        <v>252500</v>
      </c>
      <c r="E269" s="28">
        <f>SUM(E270:E274)</f>
        <v>200597.99</v>
      </c>
      <c r="F269" s="28">
        <f>SUM(F270:F274)</f>
        <v>281100</v>
      </c>
      <c r="G269" s="28">
        <f>SUM(G270:G274)</f>
        <v>325500</v>
      </c>
      <c r="H269" s="28">
        <f>SUM(G269/D269*100)</f>
        <v>128.9108910891089</v>
      </c>
    </row>
    <row r="270" spans="1:8" ht="12.75">
      <c r="A270" s="25">
        <v>412800</v>
      </c>
      <c r="B270" s="139" t="s">
        <v>263</v>
      </c>
      <c r="C270" s="20" t="s">
        <v>264</v>
      </c>
      <c r="D270" s="46">
        <v>5000</v>
      </c>
      <c r="E270" s="46">
        <v>8682.98</v>
      </c>
      <c r="F270" s="46">
        <v>10000</v>
      </c>
      <c r="G270" s="46">
        <v>8000</v>
      </c>
      <c r="H270" s="46">
        <f>SUM(G270/D270*100)</f>
        <v>160</v>
      </c>
    </row>
    <row r="271" spans="1:8" ht="12.75">
      <c r="A271" s="25">
        <v>412800</v>
      </c>
      <c r="B271" s="139" t="s">
        <v>255</v>
      </c>
      <c r="C271" s="20" t="s">
        <v>265</v>
      </c>
      <c r="D271" s="46">
        <v>82500</v>
      </c>
      <c r="E271" s="46">
        <v>103556.13</v>
      </c>
      <c r="F271" s="46">
        <v>103600</v>
      </c>
      <c r="G271" s="46">
        <v>150000</v>
      </c>
      <c r="H271" s="46">
        <f>SUM(G271/D271*100)</f>
        <v>181.8181818181818</v>
      </c>
    </row>
    <row r="272" spans="1:8" ht="12.75">
      <c r="A272" s="25">
        <v>412800</v>
      </c>
      <c r="B272" s="139" t="s">
        <v>263</v>
      </c>
      <c r="C272" s="20" t="s">
        <v>266</v>
      </c>
      <c r="D272" s="46">
        <v>45000</v>
      </c>
      <c r="E272" s="46">
        <v>14555.78</v>
      </c>
      <c r="F272" s="46">
        <v>45000</v>
      </c>
      <c r="G272" s="46">
        <v>45000</v>
      </c>
      <c r="H272" s="46">
        <f>SUM(G272/D272*100)</f>
        <v>100</v>
      </c>
    </row>
    <row r="273" spans="1:8" ht="12.75">
      <c r="A273" s="25">
        <v>412800</v>
      </c>
      <c r="B273" s="139" t="s">
        <v>258</v>
      </c>
      <c r="C273" s="20" t="s">
        <v>267</v>
      </c>
      <c r="D273" s="46">
        <v>120000</v>
      </c>
      <c r="E273" s="46">
        <v>73803.1</v>
      </c>
      <c r="F273" s="46">
        <v>120000</v>
      </c>
      <c r="G273" s="46">
        <v>120000</v>
      </c>
      <c r="H273" s="46">
        <f>SUM(G273/D273*100)</f>
        <v>100</v>
      </c>
    </row>
    <row r="274" spans="1:8" ht="12.75">
      <c r="A274" s="25">
        <v>412800</v>
      </c>
      <c r="B274" s="139" t="s">
        <v>263</v>
      </c>
      <c r="C274" s="20" t="s">
        <v>479</v>
      </c>
      <c r="D274" s="46"/>
      <c r="E274" s="46"/>
      <c r="F274" s="46">
        <v>2500</v>
      </c>
      <c r="G274" s="46">
        <v>2500</v>
      </c>
      <c r="H274" s="46">
        <v>0</v>
      </c>
    </row>
    <row r="275" spans="1:8" ht="12.75">
      <c r="A275" s="25"/>
      <c r="B275" s="139"/>
      <c r="C275" s="20"/>
      <c r="D275" s="46"/>
      <c r="E275" s="46"/>
      <c r="F275" s="46"/>
      <c r="G275" s="46"/>
      <c r="H275" s="46"/>
    </row>
    <row r="276" spans="1:8" ht="12.75">
      <c r="A276" s="91">
        <v>4129</v>
      </c>
      <c r="B276" s="91"/>
      <c r="C276" s="93" t="s">
        <v>162</v>
      </c>
      <c r="D276" s="28">
        <f>SUM(D277:D278)</f>
        <v>10000</v>
      </c>
      <c r="E276" s="28">
        <f>SUM(E277:E278)</f>
        <v>7537.960000000001</v>
      </c>
      <c r="F276" s="28">
        <f>SUM(F277:F278)</f>
        <v>25200</v>
      </c>
      <c r="G276" s="28">
        <f>SUM(G277:G278)</f>
        <v>40000</v>
      </c>
      <c r="H276" s="28">
        <f>SUM(G276/D276*100)</f>
        <v>400</v>
      </c>
    </row>
    <row r="277" spans="1:8" ht="12.75">
      <c r="A277" s="25">
        <v>412900</v>
      </c>
      <c r="B277" s="139" t="s">
        <v>124</v>
      </c>
      <c r="C277" s="20" t="s">
        <v>492</v>
      </c>
      <c r="D277" s="46"/>
      <c r="E277" s="46">
        <v>5019.85</v>
      </c>
      <c r="F277" s="46">
        <v>15200</v>
      </c>
      <c r="G277" s="46">
        <v>30000</v>
      </c>
      <c r="H277" s="46">
        <v>0</v>
      </c>
    </row>
    <row r="278" spans="1:8" ht="12.75">
      <c r="A278" s="25">
        <v>412900</v>
      </c>
      <c r="B278" s="139" t="s">
        <v>126</v>
      </c>
      <c r="C278" s="20" t="s">
        <v>162</v>
      </c>
      <c r="D278" s="46">
        <v>10000</v>
      </c>
      <c r="E278" s="46">
        <v>2518.11</v>
      </c>
      <c r="F278" s="46">
        <v>10000</v>
      </c>
      <c r="G278" s="46">
        <v>10000</v>
      </c>
      <c r="H278" s="46">
        <f>SUM(G278/D278*100)</f>
        <v>100</v>
      </c>
    </row>
    <row r="279" spans="1:8" ht="12.75">
      <c r="A279" s="27">
        <v>51</v>
      </c>
      <c r="B279" s="27"/>
      <c r="C279" s="31" t="s">
        <v>169</v>
      </c>
      <c r="D279" s="28">
        <f>SUM(D280+D289)</f>
        <v>958000</v>
      </c>
      <c r="E279" s="28">
        <f>SUM(E280+E289)</f>
        <v>502672.5</v>
      </c>
      <c r="F279" s="28">
        <f>SUM(F280+F289)</f>
        <v>886400</v>
      </c>
      <c r="G279" s="28">
        <f>SUM(G280+G289)</f>
        <v>700000</v>
      </c>
      <c r="H279" s="28">
        <f aca="true" t="shared" si="14" ref="H279:H287">SUM(G279/D279*100)</f>
        <v>73.06889352818372</v>
      </c>
    </row>
    <row r="280" spans="1:8" ht="12.75">
      <c r="A280" s="91">
        <v>511</v>
      </c>
      <c r="B280" s="91"/>
      <c r="C280" s="93" t="s">
        <v>170</v>
      </c>
      <c r="D280" s="28">
        <f>SUM(D281:D287)</f>
        <v>488000</v>
      </c>
      <c r="E280" s="28">
        <f>SUM(E281:E287)</f>
        <v>299557.76</v>
      </c>
      <c r="F280" s="28">
        <f>SUM(F281:F287)</f>
        <v>616400</v>
      </c>
      <c r="G280" s="28">
        <f>SUM(G281:G287)</f>
        <v>500000</v>
      </c>
      <c r="H280" s="28">
        <f t="shared" si="14"/>
        <v>102.45901639344261</v>
      </c>
    </row>
    <row r="281" spans="1:8" ht="12.75">
      <c r="A281" s="25">
        <v>511100</v>
      </c>
      <c r="B281" s="139" t="s">
        <v>268</v>
      </c>
      <c r="C281" s="20" t="s">
        <v>269</v>
      </c>
      <c r="D281" s="46">
        <v>111000</v>
      </c>
      <c r="E281" s="46">
        <v>66944.96</v>
      </c>
      <c r="F281" s="46">
        <v>158500</v>
      </c>
      <c r="G281" s="46">
        <v>100000</v>
      </c>
      <c r="H281" s="46">
        <f t="shared" si="14"/>
        <v>90.09009009009009</v>
      </c>
    </row>
    <row r="282" spans="1:8" ht="12.75">
      <c r="A282" s="25">
        <v>511200</v>
      </c>
      <c r="B282" s="139" t="s">
        <v>268</v>
      </c>
      <c r="C282" s="20" t="s">
        <v>447</v>
      </c>
      <c r="D282" s="46">
        <v>35000</v>
      </c>
      <c r="E282" s="46">
        <v>26412.76</v>
      </c>
      <c r="F282" s="46"/>
      <c r="G282" s="46"/>
      <c r="H282" s="46">
        <f t="shared" si="14"/>
        <v>0</v>
      </c>
    </row>
    <row r="283" spans="1:8" ht="12.75">
      <c r="A283" s="25">
        <v>511200</v>
      </c>
      <c r="B283" s="139" t="s">
        <v>255</v>
      </c>
      <c r="C283" s="20" t="s">
        <v>270</v>
      </c>
      <c r="D283" s="46">
        <v>100000</v>
      </c>
      <c r="E283" s="46">
        <v>107104.55</v>
      </c>
      <c r="F283" s="46">
        <v>235900</v>
      </c>
      <c r="G283" s="46">
        <v>310000</v>
      </c>
      <c r="H283" s="46">
        <f t="shared" si="14"/>
        <v>310</v>
      </c>
    </row>
    <row r="284" spans="1:8" ht="12.75">
      <c r="A284" s="25">
        <v>511300</v>
      </c>
      <c r="B284" s="139" t="s">
        <v>268</v>
      </c>
      <c r="C284" s="20" t="s">
        <v>486</v>
      </c>
      <c r="D284" s="46">
        <v>5000</v>
      </c>
      <c r="E284" s="46"/>
      <c r="F284" s="46"/>
      <c r="G284" s="46">
        <v>5000</v>
      </c>
      <c r="H284" s="46">
        <f t="shared" si="14"/>
        <v>100</v>
      </c>
    </row>
    <row r="285" spans="1:8" ht="12.75">
      <c r="A285" s="25">
        <v>511300</v>
      </c>
      <c r="B285" s="139" t="s">
        <v>255</v>
      </c>
      <c r="C285" s="20" t="s">
        <v>271</v>
      </c>
      <c r="D285" s="46">
        <v>5000</v>
      </c>
      <c r="E285" s="46"/>
      <c r="F285" s="46"/>
      <c r="G285" s="46">
        <v>5000</v>
      </c>
      <c r="H285" s="46">
        <f t="shared" si="14"/>
        <v>100</v>
      </c>
    </row>
    <row r="286" spans="1:8" ht="12.75">
      <c r="A286" s="25">
        <v>511700</v>
      </c>
      <c r="B286" s="139" t="s">
        <v>272</v>
      </c>
      <c r="C286" s="20" t="s">
        <v>448</v>
      </c>
      <c r="D286" s="46">
        <v>40000</v>
      </c>
      <c r="E286" s="46"/>
      <c r="F286" s="46">
        <v>40000</v>
      </c>
      <c r="G286" s="28">
        <v>50000</v>
      </c>
      <c r="H286" s="28">
        <f t="shared" si="14"/>
        <v>125</v>
      </c>
    </row>
    <row r="287" spans="1:8" ht="12.75">
      <c r="A287" s="25">
        <v>511700</v>
      </c>
      <c r="B287" s="139" t="s">
        <v>272</v>
      </c>
      <c r="C287" s="20" t="s">
        <v>273</v>
      </c>
      <c r="D287" s="46">
        <v>192000</v>
      </c>
      <c r="E287" s="46">
        <v>99095.49</v>
      </c>
      <c r="F287" s="46">
        <v>182000</v>
      </c>
      <c r="G287" s="46">
        <v>30000</v>
      </c>
      <c r="H287" s="46">
        <f t="shared" si="14"/>
        <v>15.625</v>
      </c>
    </row>
    <row r="288" spans="1:8" ht="12.75">
      <c r="A288" s="25"/>
      <c r="B288" s="139"/>
      <c r="C288" s="20"/>
      <c r="D288" s="46"/>
      <c r="E288" s="46"/>
      <c r="F288" s="46"/>
      <c r="G288" s="46"/>
      <c r="H288" s="46"/>
    </row>
    <row r="289" spans="1:8" ht="12.75">
      <c r="A289" s="27">
        <v>517</v>
      </c>
      <c r="B289" s="27"/>
      <c r="C289" s="31" t="s">
        <v>456</v>
      </c>
      <c r="D289" s="28">
        <f>SUM(D290)</f>
        <v>470000</v>
      </c>
      <c r="E289" s="28">
        <f>SUM(E290)</f>
        <v>203114.74</v>
      </c>
      <c r="F289" s="28">
        <f>SUM(F290)</f>
        <v>270000</v>
      </c>
      <c r="G289" s="28">
        <f>SUM(G290)</f>
        <v>200000</v>
      </c>
      <c r="H289" s="28">
        <f>SUM(G289/D289*100)</f>
        <v>42.5531914893617</v>
      </c>
    </row>
    <row r="290" spans="1:8" ht="12.75">
      <c r="A290" s="25">
        <v>517100</v>
      </c>
      <c r="B290" s="139" t="s">
        <v>199</v>
      </c>
      <c r="C290" s="20" t="s">
        <v>450</v>
      </c>
      <c r="D290" s="46">
        <v>470000</v>
      </c>
      <c r="E290" s="46">
        <v>203114.74</v>
      </c>
      <c r="F290" s="46">
        <v>270000</v>
      </c>
      <c r="G290" s="46">
        <v>200000</v>
      </c>
      <c r="H290" s="46">
        <f>SUM(G290/D290*100)</f>
        <v>42.5531914893617</v>
      </c>
    </row>
    <row r="291" spans="1:8" ht="12.75">
      <c r="A291" s="25"/>
      <c r="B291" s="139"/>
      <c r="C291" s="20"/>
      <c r="D291" s="46"/>
      <c r="E291" s="46"/>
      <c r="F291" s="46"/>
      <c r="G291" s="46"/>
      <c r="H291" s="46"/>
    </row>
    <row r="292" spans="1:8" ht="12.75">
      <c r="A292" s="27">
        <v>62</v>
      </c>
      <c r="B292" s="27"/>
      <c r="C292" s="31" t="s">
        <v>200</v>
      </c>
      <c r="D292" s="28">
        <f>SUM(D293)</f>
        <v>0</v>
      </c>
      <c r="E292" s="28">
        <f aca="true" t="shared" si="15" ref="E292:G293">SUM(E293)</f>
        <v>0</v>
      </c>
      <c r="F292" s="28">
        <f t="shared" si="15"/>
        <v>103966.69</v>
      </c>
      <c r="G292" s="28">
        <f t="shared" si="15"/>
        <v>0</v>
      </c>
      <c r="H292" s="28">
        <v>0</v>
      </c>
    </row>
    <row r="293" spans="1:8" ht="12.75">
      <c r="A293" s="91">
        <v>621</v>
      </c>
      <c r="B293" s="91"/>
      <c r="C293" s="93" t="s">
        <v>200</v>
      </c>
      <c r="D293" s="28">
        <f>SUM(D294)</f>
        <v>0</v>
      </c>
      <c r="E293" s="28">
        <f t="shared" si="15"/>
        <v>0</v>
      </c>
      <c r="F293" s="28">
        <f t="shared" si="15"/>
        <v>103966.69</v>
      </c>
      <c r="G293" s="28">
        <f t="shared" si="15"/>
        <v>0</v>
      </c>
      <c r="H293" s="28">
        <v>0</v>
      </c>
    </row>
    <row r="294" spans="1:8" ht="12.75">
      <c r="A294" s="25">
        <v>621900</v>
      </c>
      <c r="B294" s="139" t="s">
        <v>401</v>
      </c>
      <c r="C294" s="20" t="s">
        <v>348</v>
      </c>
      <c r="D294" s="46"/>
      <c r="E294" s="46"/>
      <c r="F294" s="46">
        <v>103966.69</v>
      </c>
      <c r="G294" s="46"/>
      <c r="H294" s="46">
        <v>0</v>
      </c>
    </row>
    <row r="295" spans="1:8" ht="12.75">
      <c r="A295" s="25"/>
      <c r="B295" s="25"/>
      <c r="C295" s="20"/>
      <c r="D295" s="46"/>
      <c r="E295" s="46"/>
      <c r="F295" s="46"/>
      <c r="G295" s="46"/>
      <c r="H295" s="28"/>
    </row>
    <row r="296" spans="1:8" ht="12.75">
      <c r="A296" s="143"/>
      <c r="B296" s="143"/>
      <c r="C296" s="43" t="s">
        <v>274</v>
      </c>
      <c r="D296" s="44">
        <f>SUM(D292+D279+D255)</f>
        <v>1544298.84</v>
      </c>
      <c r="E296" s="44">
        <f>SUM(E292+E279+E255)</f>
        <v>900287.46</v>
      </c>
      <c r="F296" s="44">
        <f>SUM(F292+F279+F255)</f>
        <v>1660239.8399999999</v>
      </c>
      <c r="G296" s="44">
        <f>SUM(G292+G279+G255)</f>
        <v>1470000</v>
      </c>
      <c r="H296" s="44">
        <f>SUM(G296/D296*100)</f>
        <v>95.18883016191347</v>
      </c>
    </row>
    <row r="297" spans="1:8" ht="12.75">
      <c r="A297" s="20"/>
      <c r="B297" s="20"/>
      <c r="C297" s="31"/>
      <c r="D297" s="28"/>
      <c r="E297" s="28"/>
      <c r="F297" s="28"/>
      <c r="G297" s="28"/>
      <c r="H297" s="28"/>
    </row>
    <row r="298" spans="1:8" ht="12.75">
      <c r="A298" s="20"/>
      <c r="B298" s="20"/>
      <c r="C298" s="31"/>
      <c r="D298" s="46"/>
      <c r="E298" s="46"/>
      <c r="F298" s="46"/>
      <c r="G298" s="46"/>
      <c r="H298" s="28"/>
    </row>
    <row r="299" spans="1:8" ht="12.75">
      <c r="A299" s="31" t="s">
        <v>275</v>
      </c>
      <c r="B299" s="31"/>
      <c r="C299" s="31"/>
      <c r="D299" s="28"/>
      <c r="E299" s="28"/>
      <c r="F299" s="28"/>
      <c r="G299" s="28"/>
      <c r="H299" s="28"/>
    </row>
    <row r="300" spans="1:8" ht="12.75">
      <c r="A300" s="31" t="s">
        <v>276</v>
      </c>
      <c r="B300" s="31"/>
      <c r="C300" s="20"/>
      <c r="D300" s="28"/>
      <c r="E300" s="28"/>
      <c r="F300" s="28"/>
      <c r="G300" s="28"/>
      <c r="H300" s="28"/>
    </row>
    <row r="301" spans="1:8" ht="12.75">
      <c r="A301" s="31"/>
      <c r="B301" s="31"/>
      <c r="C301" s="20"/>
      <c r="D301" s="28"/>
      <c r="E301" s="28"/>
      <c r="F301" s="28"/>
      <c r="G301" s="28"/>
      <c r="H301" s="28"/>
    </row>
    <row r="302" spans="1:8" ht="12.75">
      <c r="A302" s="27">
        <v>41</v>
      </c>
      <c r="B302" s="27"/>
      <c r="C302" s="31" t="s">
        <v>122</v>
      </c>
      <c r="D302" s="28">
        <f>SUM(D304)</f>
        <v>15000</v>
      </c>
      <c r="E302" s="28">
        <f>SUM(E304)</f>
        <v>6863.459999999999</v>
      </c>
      <c r="F302" s="28">
        <f>SUM(F304)</f>
        <v>15000</v>
      </c>
      <c r="G302" s="28">
        <f>SUM(G304)</f>
        <v>20000</v>
      </c>
      <c r="H302" s="28">
        <f>SUM(G302/D302*100)</f>
        <v>133.33333333333331</v>
      </c>
    </row>
    <row r="303" spans="1:8" ht="12.75">
      <c r="A303" s="27"/>
      <c r="B303" s="27"/>
      <c r="C303" s="31"/>
      <c r="D303" s="28"/>
      <c r="E303" s="28"/>
      <c r="F303" s="28"/>
      <c r="G303" s="28"/>
      <c r="H303" s="28"/>
    </row>
    <row r="304" spans="1:8" ht="12.75">
      <c r="A304" s="91">
        <v>412</v>
      </c>
      <c r="B304" s="91"/>
      <c r="C304" s="93" t="s">
        <v>92</v>
      </c>
      <c r="D304" s="28">
        <f>SUM(D305:D310)</f>
        <v>15000</v>
      </c>
      <c r="E304" s="28">
        <f>SUM(E305:E310)</f>
        <v>6863.459999999999</v>
      </c>
      <c r="F304" s="28">
        <f>SUM(F305:F310)</f>
        <v>15000</v>
      </c>
      <c r="G304" s="28">
        <f>SUM(G305:G310)</f>
        <v>20000</v>
      </c>
      <c r="H304" s="28">
        <f aca="true" t="shared" si="16" ref="H304:H310">SUM(G304/D304*100)</f>
        <v>133.33333333333331</v>
      </c>
    </row>
    <row r="305" spans="1:8" ht="12.75">
      <c r="A305" s="25">
        <v>412200</v>
      </c>
      <c r="B305" s="139" t="s">
        <v>277</v>
      </c>
      <c r="C305" s="20" t="s">
        <v>278</v>
      </c>
      <c r="D305" s="46">
        <v>4000</v>
      </c>
      <c r="E305" s="46">
        <v>1999.53</v>
      </c>
      <c r="F305" s="46">
        <v>4000</v>
      </c>
      <c r="G305" s="46">
        <v>5000</v>
      </c>
      <c r="H305" s="46">
        <f t="shared" si="16"/>
        <v>125</v>
      </c>
    </row>
    <row r="306" spans="1:8" ht="12.75">
      <c r="A306" s="25">
        <v>412600</v>
      </c>
      <c r="B306" s="139" t="s">
        <v>124</v>
      </c>
      <c r="C306" s="20" t="s">
        <v>125</v>
      </c>
      <c r="D306" s="46">
        <v>500</v>
      </c>
      <c r="E306" s="46">
        <v>20</v>
      </c>
      <c r="F306" s="46">
        <v>500</v>
      </c>
      <c r="G306" s="46">
        <v>500</v>
      </c>
      <c r="H306" s="46">
        <f t="shared" si="16"/>
        <v>100</v>
      </c>
    </row>
    <row r="307" spans="1:8" ht="12.75">
      <c r="A307" s="25">
        <v>412700</v>
      </c>
      <c r="B307" s="139" t="s">
        <v>126</v>
      </c>
      <c r="C307" s="20" t="s">
        <v>279</v>
      </c>
      <c r="D307" s="46">
        <v>3000</v>
      </c>
      <c r="E307" s="46">
        <v>30</v>
      </c>
      <c r="F307" s="46">
        <v>1800</v>
      </c>
      <c r="G307" s="46">
        <v>2000</v>
      </c>
      <c r="H307" s="46">
        <f t="shared" si="16"/>
        <v>66.66666666666666</v>
      </c>
    </row>
    <row r="308" spans="1:8" ht="12.75">
      <c r="A308" s="25">
        <v>412700</v>
      </c>
      <c r="B308" s="139" t="s">
        <v>277</v>
      </c>
      <c r="C308" s="20" t="s">
        <v>498</v>
      </c>
      <c r="D308" s="46"/>
      <c r="E308" s="46">
        <v>1165.5</v>
      </c>
      <c r="F308" s="46">
        <v>1200</v>
      </c>
      <c r="G308" s="46">
        <v>5000</v>
      </c>
      <c r="H308" s="46">
        <v>0</v>
      </c>
    </row>
    <row r="309" spans="1:8" ht="12.75">
      <c r="A309" s="25">
        <v>412700</v>
      </c>
      <c r="B309" s="139" t="s">
        <v>277</v>
      </c>
      <c r="C309" s="20" t="s">
        <v>280</v>
      </c>
      <c r="D309" s="46">
        <v>7000</v>
      </c>
      <c r="E309" s="46">
        <v>3648.43</v>
      </c>
      <c r="F309" s="46">
        <v>7000</v>
      </c>
      <c r="G309" s="46">
        <v>7000</v>
      </c>
      <c r="H309" s="46">
        <f t="shared" si="16"/>
        <v>100</v>
      </c>
    </row>
    <row r="310" spans="1:8" ht="12.75">
      <c r="A310" s="25">
        <v>412900</v>
      </c>
      <c r="B310" s="139" t="s">
        <v>126</v>
      </c>
      <c r="C310" s="20" t="s">
        <v>281</v>
      </c>
      <c r="D310" s="46">
        <v>500</v>
      </c>
      <c r="E310" s="46"/>
      <c r="F310" s="46">
        <v>500</v>
      </c>
      <c r="G310" s="46">
        <v>500</v>
      </c>
      <c r="H310" s="46">
        <f t="shared" si="16"/>
        <v>100</v>
      </c>
    </row>
    <row r="311" spans="1:8" ht="12.75">
      <c r="A311" s="20"/>
      <c r="B311" s="20"/>
      <c r="C311" s="20"/>
      <c r="D311" s="46"/>
      <c r="E311" s="46"/>
      <c r="F311" s="46"/>
      <c r="G311" s="46"/>
      <c r="H311" s="28"/>
    </row>
    <row r="312" spans="1:8" ht="12.75">
      <c r="A312" s="143"/>
      <c r="B312" s="143"/>
      <c r="C312" s="43" t="s">
        <v>282</v>
      </c>
      <c r="D312" s="44">
        <f>SUM(D302)</f>
        <v>15000</v>
      </c>
      <c r="E312" s="44">
        <f>SUM(E302)</f>
        <v>6863.459999999999</v>
      </c>
      <c r="F312" s="44">
        <f>SUM(F302)</f>
        <v>15000</v>
      </c>
      <c r="G312" s="44">
        <f>SUM(G302)</f>
        <v>20000</v>
      </c>
      <c r="H312" s="44">
        <f>SUM(G312/D312*100)</f>
        <v>133.33333333333331</v>
      </c>
    </row>
    <row r="313" spans="1:8" ht="12.75">
      <c r="A313" s="20"/>
      <c r="B313" s="20"/>
      <c r="C313" s="31"/>
      <c r="D313" s="28"/>
      <c r="E313" s="28"/>
      <c r="F313" s="28"/>
      <c r="G313" s="28"/>
      <c r="H313" s="28"/>
    </row>
    <row r="314" spans="1:8" ht="12.75">
      <c r="A314" s="20"/>
      <c r="B314" s="20"/>
      <c r="C314" s="31"/>
      <c r="D314" s="28"/>
      <c r="E314" s="28"/>
      <c r="F314" s="28"/>
      <c r="G314" s="28"/>
      <c r="H314" s="28"/>
    </row>
    <row r="315" spans="1:8" ht="12.75">
      <c r="A315" s="31" t="s">
        <v>283</v>
      </c>
      <c r="B315" s="31"/>
      <c r="C315" s="31"/>
      <c r="D315" s="28"/>
      <c r="E315" s="28"/>
      <c r="F315" s="28"/>
      <c r="G315" s="28"/>
      <c r="H315" s="28"/>
    </row>
    <row r="316" spans="1:8" ht="12.75">
      <c r="A316" s="31" t="s">
        <v>284</v>
      </c>
      <c r="B316" s="31"/>
      <c r="C316" s="20"/>
      <c r="D316" s="28"/>
      <c r="E316" s="28"/>
      <c r="F316" s="28"/>
      <c r="G316" s="28"/>
      <c r="H316" s="28"/>
    </row>
    <row r="317" spans="1:8" ht="12.75">
      <c r="A317" s="27">
        <v>41</v>
      </c>
      <c r="B317" s="27"/>
      <c r="C317" s="31" t="s">
        <v>285</v>
      </c>
      <c r="D317" s="28">
        <f>SUM(D318+D325+D351)</f>
        <v>1197800</v>
      </c>
      <c r="E317" s="28">
        <f>SUM(E318+E325+E351)</f>
        <v>832313.39</v>
      </c>
      <c r="F317" s="28">
        <f>SUM(F318+F325+F351)</f>
        <v>1169760</v>
      </c>
      <c r="G317" s="28">
        <f>SUM(G318+G325+G351)</f>
        <v>1180900</v>
      </c>
      <c r="H317" s="28">
        <f>SUM(G317/D317*100)</f>
        <v>98.58907997996327</v>
      </c>
    </row>
    <row r="318" spans="1:8" ht="12.75">
      <c r="A318" s="91">
        <v>411</v>
      </c>
      <c r="B318" s="91"/>
      <c r="C318" s="93" t="s">
        <v>91</v>
      </c>
      <c r="D318" s="28">
        <f>SUM(D319+D322)</f>
        <v>200000</v>
      </c>
      <c r="E318" s="28">
        <f>SUM(E319+E322)</f>
        <v>139770.09</v>
      </c>
      <c r="F318" s="28">
        <f>SUM(F319+F322)</f>
        <v>190500</v>
      </c>
      <c r="G318" s="28">
        <f>SUM(G319+G322)</f>
        <v>194000</v>
      </c>
      <c r="H318" s="28">
        <f>SUM(G318/D318*100)</f>
        <v>97</v>
      </c>
    </row>
    <row r="319" spans="1:8" ht="12.75">
      <c r="A319" s="91">
        <v>4111</v>
      </c>
      <c r="B319" s="91"/>
      <c r="C319" s="31" t="s">
        <v>177</v>
      </c>
      <c r="D319" s="28">
        <f>SUM(D320:D320)</f>
        <v>152000</v>
      </c>
      <c r="E319" s="28">
        <f>SUM(E320:E320)</f>
        <v>105729.29</v>
      </c>
      <c r="F319" s="28">
        <f>SUM(F320:F320)</f>
        <v>145000</v>
      </c>
      <c r="G319" s="28">
        <f>SUM(G320:G320)</f>
        <v>149000</v>
      </c>
      <c r="H319" s="28">
        <f>SUM(G319/D319*100)</f>
        <v>98.02631578947368</v>
      </c>
    </row>
    <row r="320" spans="1:8" ht="12.75">
      <c r="A320" s="25">
        <v>411100</v>
      </c>
      <c r="B320" s="25">
        <v>1090</v>
      </c>
      <c r="C320" s="20" t="s">
        <v>177</v>
      </c>
      <c r="D320" s="46">
        <v>152000</v>
      </c>
      <c r="E320" s="46">
        <v>105729.29</v>
      </c>
      <c r="F320" s="46">
        <v>145000</v>
      </c>
      <c r="G320" s="46">
        <v>149000</v>
      </c>
      <c r="H320" s="46">
        <f>SUM(G320/D320*100)</f>
        <v>98.02631578947368</v>
      </c>
    </row>
    <row r="321" spans="1:8" ht="12.75">
      <c r="A321" s="25"/>
      <c r="B321" s="25"/>
      <c r="C321" s="20"/>
      <c r="D321" s="46"/>
      <c r="E321" s="46"/>
      <c r="F321" s="46"/>
      <c r="G321" s="46"/>
      <c r="H321" s="46"/>
    </row>
    <row r="322" spans="1:8" ht="12.75">
      <c r="A322" s="27">
        <v>4112</v>
      </c>
      <c r="B322" s="27"/>
      <c r="C322" s="31" t="s">
        <v>179</v>
      </c>
      <c r="D322" s="28">
        <f>SUM(D323:D323)</f>
        <v>48000</v>
      </c>
      <c r="E322" s="28">
        <f>SUM(E323:E323)</f>
        <v>34040.8</v>
      </c>
      <c r="F322" s="28">
        <f>SUM(F323:F323)</f>
        <v>45500</v>
      </c>
      <c r="G322" s="28">
        <f>SUM(G323:G323)</f>
        <v>45000</v>
      </c>
      <c r="H322" s="28">
        <f>SUM(G322/D322*100)</f>
        <v>93.75</v>
      </c>
    </row>
    <row r="323" spans="1:8" ht="12.75">
      <c r="A323" s="25">
        <v>411200</v>
      </c>
      <c r="B323" s="25">
        <v>1090</v>
      </c>
      <c r="C323" s="20" t="s">
        <v>179</v>
      </c>
      <c r="D323" s="46">
        <v>48000</v>
      </c>
      <c r="E323" s="46">
        <v>34040.8</v>
      </c>
      <c r="F323" s="46">
        <v>45500</v>
      </c>
      <c r="G323" s="46">
        <v>45000</v>
      </c>
      <c r="H323" s="46">
        <f>SUM(G323/D323*100)</f>
        <v>93.75</v>
      </c>
    </row>
    <row r="324" spans="1:8" ht="12.75">
      <c r="A324" s="20"/>
      <c r="B324" s="20"/>
      <c r="C324" s="20"/>
      <c r="D324" s="46"/>
      <c r="E324" s="46"/>
      <c r="F324" s="46"/>
      <c r="G324" s="46"/>
      <c r="H324" s="46"/>
    </row>
    <row r="325" spans="1:8" ht="12.75">
      <c r="A325" s="27">
        <v>412</v>
      </c>
      <c r="B325" s="27"/>
      <c r="C325" s="93" t="s">
        <v>92</v>
      </c>
      <c r="D325" s="28">
        <f>SUM(D327+D331+D332+D334+D338+D343)</f>
        <v>27800</v>
      </c>
      <c r="E325" s="28">
        <f>SUM(E327+E331+E332+E334+E338+E343)</f>
        <v>22689.63</v>
      </c>
      <c r="F325" s="28">
        <f>SUM(F327+F331+F332+F334+F338+F343)</f>
        <v>32260</v>
      </c>
      <c r="G325" s="28">
        <f>SUM(G327+G331+G332+G334+G338+G343)</f>
        <v>36900</v>
      </c>
      <c r="H325" s="28">
        <f aca="true" t="shared" si="17" ref="H325:H349">SUM(G325/D325*100)</f>
        <v>132.73381294964028</v>
      </c>
    </row>
    <row r="326" spans="1:8" ht="12.75">
      <c r="A326" s="27">
        <v>4122</v>
      </c>
      <c r="B326" s="27"/>
      <c r="C326" s="20" t="s">
        <v>488</v>
      </c>
      <c r="D326" s="28"/>
      <c r="E326" s="28"/>
      <c r="F326" s="28"/>
      <c r="G326" s="28"/>
      <c r="H326" s="28"/>
    </row>
    <row r="327" spans="1:8" ht="12.75">
      <c r="A327" s="27"/>
      <c r="B327" s="27"/>
      <c r="C327" s="20" t="s">
        <v>489</v>
      </c>
      <c r="D327" s="28">
        <f>SUM(D328:D330)</f>
        <v>8300</v>
      </c>
      <c r="E327" s="28">
        <f>SUM(E328:E330)</f>
        <v>6730.12</v>
      </c>
      <c r="F327" s="28">
        <f>SUM(F328:F330)</f>
        <v>8500</v>
      </c>
      <c r="G327" s="28">
        <f>SUM(G328:G330)</f>
        <v>9500</v>
      </c>
      <c r="H327" s="28">
        <f t="shared" si="17"/>
        <v>114.45783132530121</v>
      </c>
    </row>
    <row r="328" spans="1:8" ht="12.75">
      <c r="A328" s="25">
        <v>412200</v>
      </c>
      <c r="B328" s="25">
        <v>1090</v>
      </c>
      <c r="C328" s="20" t="s">
        <v>286</v>
      </c>
      <c r="D328" s="46">
        <v>1600</v>
      </c>
      <c r="E328" s="46">
        <v>1246.61</v>
      </c>
      <c r="F328" s="46">
        <v>1600</v>
      </c>
      <c r="G328" s="46">
        <v>2000</v>
      </c>
      <c r="H328" s="46">
        <f t="shared" si="17"/>
        <v>125</v>
      </c>
    </row>
    <row r="329" spans="1:8" ht="12.75">
      <c r="A329" s="25">
        <v>412200</v>
      </c>
      <c r="B329" s="25">
        <v>1090</v>
      </c>
      <c r="C329" s="20" t="s">
        <v>287</v>
      </c>
      <c r="D329" s="46">
        <v>700</v>
      </c>
      <c r="E329" s="46">
        <v>476.63</v>
      </c>
      <c r="F329" s="46">
        <v>700</v>
      </c>
      <c r="G329" s="46">
        <v>1000</v>
      </c>
      <c r="H329" s="46">
        <f t="shared" si="17"/>
        <v>142.85714285714286</v>
      </c>
    </row>
    <row r="330" spans="1:8" ht="12.75">
      <c r="A330" s="25">
        <v>412200</v>
      </c>
      <c r="B330" s="25">
        <v>1090</v>
      </c>
      <c r="C330" s="20" t="s">
        <v>288</v>
      </c>
      <c r="D330" s="46">
        <v>6000</v>
      </c>
      <c r="E330" s="46">
        <v>5006.88</v>
      </c>
      <c r="F330" s="46">
        <v>6200</v>
      </c>
      <c r="G330" s="46">
        <v>6500</v>
      </c>
      <c r="H330" s="46">
        <f t="shared" si="17"/>
        <v>108.33333333333333</v>
      </c>
    </row>
    <row r="331" spans="1:8" ht="12.75">
      <c r="A331" s="25">
        <v>412300</v>
      </c>
      <c r="B331" s="25">
        <v>1090</v>
      </c>
      <c r="C331" s="20" t="s">
        <v>289</v>
      </c>
      <c r="D331" s="46">
        <v>3000</v>
      </c>
      <c r="E331" s="46">
        <v>2871.17</v>
      </c>
      <c r="F331" s="46">
        <v>3500</v>
      </c>
      <c r="G331" s="46">
        <v>4000</v>
      </c>
      <c r="H331" s="46">
        <f t="shared" si="17"/>
        <v>133.33333333333331</v>
      </c>
    </row>
    <row r="332" spans="1:8" ht="12.75">
      <c r="A332" s="25">
        <v>412500</v>
      </c>
      <c r="B332" s="25">
        <v>1090</v>
      </c>
      <c r="C332" s="20" t="s">
        <v>291</v>
      </c>
      <c r="D332" s="46">
        <v>1100</v>
      </c>
      <c r="E332" s="46">
        <v>487.71</v>
      </c>
      <c r="F332" s="46">
        <v>500</v>
      </c>
      <c r="G332" s="46">
        <v>1000</v>
      </c>
      <c r="H332" s="46">
        <f t="shared" si="17"/>
        <v>90.9090909090909</v>
      </c>
    </row>
    <row r="333" spans="1:8" ht="12.75">
      <c r="A333" s="25"/>
      <c r="B333" s="25"/>
      <c r="C333" s="20"/>
      <c r="D333" s="46"/>
      <c r="E333" s="46"/>
      <c r="F333" s="46"/>
      <c r="G333" s="46"/>
      <c r="H333" s="46"/>
    </row>
    <row r="334" spans="1:8" ht="12.75">
      <c r="A334" s="27">
        <v>4126</v>
      </c>
      <c r="B334" s="27"/>
      <c r="C334" s="31" t="s">
        <v>125</v>
      </c>
      <c r="D334" s="28">
        <f>SUM(D335:D336)</f>
        <v>4000</v>
      </c>
      <c r="E334" s="28">
        <f>SUM(E335:E336)</f>
        <v>1220.01</v>
      </c>
      <c r="F334" s="28">
        <f>SUM(F335:F336)</f>
        <v>2000</v>
      </c>
      <c r="G334" s="28">
        <f>SUM(G335:G336)</f>
        <v>2000</v>
      </c>
      <c r="H334" s="28">
        <f t="shared" si="17"/>
        <v>50</v>
      </c>
    </row>
    <row r="335" spans="1:8" ht="12.75">
      <c r="A335" s="25">
        <v>412600</v>
      </c>
      <c r="B335" s="25">
        <v>1090</v>
      </c>
      <c r="C335" s="20" t="s">
        <v>125</v>
      </c>
      <c r="D335" s="46">
        <v>1500</v>
      </c>
      <c r="E335" s="46">
        <v>781</v>
      </c>
      <c r="F335" s="46">
        <v>1500</v>
      </c>
      <c r="G335" s="46">
        <v>1500</v>
      </c>
      <c r="H335" s="46">
        <f t="shared" si="17"/>
        <v>100</v>
      </c>
    </row>
    <row r="336" spans="1:8" ht="12.75">
      <c r="A336" s="25">
        <v>412600</v>
      </c>
      <c r="B336" s="25">
        <v>1090</v>
      </c>
      <c r="C336" s="20" t="s">
        <v>141</v>
      </c>
      <c r="D336" s="46">
        <v>2500</v>
      </c>
      <c r="E336" s="46">
        <v>439.01</v>
      </c>
      <c r="F336" s="46">
        <v>500</v>
      </c>
      <c r="G336" s="46">
        <v>500</v>
      </c>
      <c r="H336" s="46">
        <f t="shared" si="17"/>
        <v>20</v>
      </c>
    </row>
    <row r="337" spans="1:8" ht="12.75">
      <c r="A337" s="25"/>
      <c r="B337" s="25"/>
      <c r="C337" s="20"/>
      <c r="D337" s="46"/>
      <c r="E337" s="46"/>
      <c r="F337" s="46"/>
      <c r="G337" s="46"/>
      <c r="H337" s="46"/>
    </row>
    <row r="338" spans="1:8" ht="12.75">
      <c r="A338" s="27">
        <v>4127</v>
      </c>
      <c r="B338" s="27"/>
      <c r="C338" s="31" t="s">
        <v>313</v>
      </c>
      <c r="D338" s="28">
        <f>SUM(D339:D341)</f>
        <v>2100</v>
      </c>
      <c r="E338" s="28">
        <f>SUM(E339:E341)</f>
        <v>2088.37</v>
      </c>
      <c r="F338" s="28">
        <f>SUM(F339:F341)</f>
        <v>2600</v>
      </c>
      <c r="G338" s="28">
        <f>SUM(G339:G341)</f>
        <v>3000</v>
      </c>
      <c r="H338" s="28">
        <f t="shared" si="17"/>
        <v>142.85714285714286</v>
      </c>
    </row>
    <row r="339" spans="1:8" ht="12.75">
      <c r="A339" s="25">
        <v>412700</v>
      </c>
      <c r="B339" s="25">
        <v>1090</v>
      </c>
      <c r="C339" s="20" t="s">
        <v>292</v>
      </c>
      <c r="D339" s="46">
        <v>1000</v>
      </c>
      <c r="E339" s="46">
        <v>1079.87</v>
      </c>
      <c r="F339" s="46">
        <v>1500</v>
      </c>
      <c r="G339" s="46">
        <v>1500</v>
      </c>
      <c r="H339" s="46">
        <f t="shared" si="17"/>
        <v>150</v>
      </c>
    </row>
    <row r="340" spans="1:8" ht="12.75">
      <c r="A340" s="25">
        <v>412700</v>
      </c>
      <c r="B340" s="25">
        <v>1090</v>
      </c>
      <c r="C340" s="20" t="s">
        <v>187</v>
      </c>
      <c r="D340" s="46"/>
      <c r="E340" s="46">
        <v>950</v>
      </c>
      <c r="F340" s="46">
        <v>1000</v>
      </c>
      <c r="G340" s="46">
        <v>1000</v>
      </c>
      <c r="H340" s="46">
        <v>0</v>
      </c>
    </row>
    <row r="341" spans="1:8" ht="12.75">
      <c r="A341" s="25">
        <v>412700</v>
      </c>
      <c r="B341" s="25">
        <v>1090</v>
      </c>
      <c r="C341" s="20" t="s">
        <v>188</v>
      </c>
      <c r="D341" s="46">
        <v>1100</v>
      </c>
      <c r="E341" s="46">
        <v>58.5</v>
      </c>
      <c r="F341" s="46">
        <v>100</v>
      </c>
      <c r="G341" s="46">
        <v>500</v>
      </c>
      <c r="H341" s="46">
        <f t="shared" si="17"/>
        <v>45.45454545454545</v>
      </c>
    </row>
    <row r="342" spans="1:8" ht="12.75">
      <c r="A342" s="25"/>
      <c r="B342" s="25"/>
      <c r="C342" s="20"/>
      <c r="D342" s="46"/>
      <c r="E342" s="46"/>
      <c r="F342" s="46"/>
      <c r="G342" s="46"/>
      <c r="H342" s="46"/>
    </row>
    <row r="343" spans="1:8" ht="12.75">
      <c r="A343" s="27">
        <v>4129</v>
      </c>
      <c r="B343" s="27"/>
      <c r="C343" s="31" t="s">
        <v>487</v>
      </c>
      <c r="D343" s="28">
        <f>SUM(D344:D349)</f>
        <v>9300</v>
      </c>
      <c r="E343" s="28">
        <f>SUM(E344:E349)</f>
        <v>9292.25</v>
      </c>
      <c r="F343" s="28">
        <f>SUM(F344:F349)</f>
        <v>15160</v>
      </c>
      <c r="G343" s="28">
        <f>SUM(G344:G349)</f>
        <v>17400</v>
      </c>
      <c r="H343" s="28">
        <f t="shared" si="17"/>
        <v>187.09677419354838</v>
      </c>
    </row>
    <row r="344" spans="1:8" ht="12.75">
      <c r="A344" s="25">
        <v>412900</v>
      </c>
      <c r="B344" s="139" t="s">
        <v>166</v>
      </c>
      <c r="C344" s="20" t="s">
        <v>190</v>
      </c>
      <c r="D344" s="46">
        <v>300</v>
      </c>
      <c r="E344" s="46">
        <v>92.1</v>
      </c>
      <c r="F344" s="46">
        <v>90</v>
      </c>
      <c r="G344" s="46">
        <v>800</v>
      </c>
      <c r="H344" s="46">
        <f t="shared" si="17"/>
        <v>266.66666666666663</v>
      </c>
    </row>
    <row r="345" spans="1:8" ht="12.75">
      <c r="A345" s="25">
        <v>412900</v>
      </c>
      <c r="B345" s="139" t="s">
        <v>166</v>
      </c>
      <c r="C345" s="20" t="s">
        <v>469</v>
      </c>
      <c r="D345" s="46"/>
      <c r="E345" s="46"/>
      <c r="F345" s="46"/>
      <c r="G345" s="46">
        <v>5700</v>
      </c>
      <c r="H345" s="46">
        <v>0</v>
      </c>
    </row>
    <row r="346" spans="1:8" ht="12.75">
      <c r="A346" s="25">
        <v>412900</v>
      </c>
      <c r="B346" s="25">
        <v>1090</v>
      </c>
      <c r="C346" s="20" t="s">
        <v>293</v>
      </c>
      <c r="D346" s="46">
        <v>2400</v>
      </c>
      <c r="E346" s="46">
        <v>1790.64</v>
      </c>
      <c r="F346" s="46">
        <v>2400</v>
      </c>
      <c r="G346" s="46">
        <v>2400</v>
      </c>
      <c r="H346" s="46">
        <f t="shared" si="17"/>
        <v>100</v>
      </c>
    </row>
    <row r="347" spans="1:8" ht="12.75">
      <c r="A347" s="25">
        <v>412900</v>
      </c>
      <c r="B347" s="25">
        <v>1090</v>
      </c>
      <c r="C347" s="20" t="s">
        <v>294</v>
      </c>
      <c r="D347" s="46">
        <v>4000</v>
      </c>
      <c r="E347" s="46">
        <v>4071.26</v>
      </c>
      <c r="F347" s="46">
        <v>5200</v>
      </c>
      <c r="G347" s="46">
        <v>4000</v>
      </c>
      <c r="H347" s="46">
        <f t="shared" si="17"/>
        <v>100</v>
      </c>
    </row>
    <row r="348" spans="1:8" ht="12.75">
      <c r="A348" s="25">
        <v>412900</v>
      </c>
      <c r="B348" s="25">
        <v>1090</v>
      </c>
      <c r="C348" s="20" t="s">
        <v>127</v>
      </c>
      <c r="D348" s="46">
        <v>1500</v>
      </c>
      <c r="E348" s="46">
        <v>1685.81</v>
      </c>
      <c r="F348" s="46">
        <v>2100</v>
      </c>
      <c r="G348" s="46">
        <v>1000</v>
      </c>
      <c r="H348" s="46">
        <f t="shared" si="17"/>
        <v>66.66666666666666</v>
      </c>
    </row>
    <row r="349" spans="1:8" ht="12.75">
      <c r="A349" s="25">
        <v>412900</v>
      </c>
      <c r="B349" s="25">
        <v>1090</v>
      </c>
      <c r="C349" s="20" t="s">
        <v>426</v>
      </c>
      <c r="D349" s="46">
        <v>1100</v>
      </c>
      <c r="E349" s="46">
        <v>1652.44</v>
      </c>
      <c r="F349" s="46">
        <v>5370</v>
      </c>
      <c r="G349" s="46">
        <v>3500</v>
      </c>
      <c r="H349" s="46">
        <f t="shared" si="17"/>
        <v>318.1818181818182</v>
      </c>
    </row>
    <row r="350" spans="1:8" ht="12.75">
      <c r="A350" s="20"/>
      <c r="B350" s="20"/>
      <c r="C350" s="20"/>
      <c r="D350" s="46"/>
      <c r="E350" s="46"/>
      <c r="F350" s="46"/>
      <c r="G350" s="46"/>
      <c r="H350" s="46"/>
    </row>
    <row r="351" spans="1:8" ht="12.75">
      <c r="A351" s="91">
        <v>416</v>
      </c>
      <c r="B351" s="91"/>
      <c r="C351" s="93" t="s">
        <v>143</v>
      </c>
      <c r="D351" s="28">
        <f>SUM(D352+D361+D364)</f>
        <v>970000</v>
      </c>
      <c r="E351" s="28">
        <f>SUM(E352+E361+E364)</f>
        <v>669853.67</v>
      </c>
      <c r="F351" s="28">
        <f>SUM(F352+F361+F364)</f>
        <v>947000</v>
      </c>
      <c r="G351" s="28">
        <f>SUM(G352+G361+G364)</f>
        <v>950000</v>
      </c>
      <c r="H351" s="28">
        <f aca="true" t="shared" si="18" ref="H351:H359">SUM(G351/D351*100)</f>
        <v>97.9381443298969</v>
      </c>
    </row>
    <row r="352" spans="1:8" ht="12.75">
      <c r="A352" s="91">
        <v>4161</v>
      </c>
      <c r="B352" s="91"/>
      <c r="C352" s="93" t="s">
        <v>295</v>
      </c>
      <c r="D352" s="28">
        <f>SUM(D353:D359)</f>
        <v>645000</v>
      </c>
      <c r="E352" s="28">
        <f>SUM(E353:E359)</f>
        <v>461408.86</v>
      </c>
      <c r="F352" s="28">
        <f>SUM(F353:F359)</f>
        <v>659000</v>
      </c>
      <c r="G352" s="28">
        <f>SUM(G353:G359)</f>
        <v>661000</v>
      </c>
      <c r="H352" s="28">
        <f t="shared" si="18"/>
        <v>102.48062015503876</v>
      </c>
    </row>
    <row r="353" spans="1:8" ht="12.75">
      <c r="A353" s="25">
        <v>416100</v>
      </c>
      <c r="B353" s="25">
        <v>1070</v>
      </c>
      <c r="C353" s="20" t="s">
        <v>296</v>
      </c>
      <c r="D353" s="46">
        <v>180000</v>
      </c>
      <c r="E353" s="46">
        <v>111187.24</v>
      </c>
      <c r="F353" s="46">
        <v>190000</v>
      </c>
      <c r="G353" s="46">
        <v>190000</v>
      </c>
      <c r="H353" s="46">
        <f t="shared" si="18"/>
        <v>105.55555555555556</v>
      </c>
    </row>
    <row r="354" spans="1:8" ht="12.75">
      <c r="A354" s="25">
        <v>416100</v>
      </c>
      <c r="B354" s="25">
        <v>1070</v>
      </c>
      <c r="C354" s="20" t="s">
        <v>297</v>
      </c>
      <c r="D354" s="46">
        <v>370000</v>
      </c>
      <c r="E354" s="46">
        <v>290223.1</v>
      </c>
      <c r="F354" s="46">
        <v>380000</v>
      </c>
      <c r="G354" s="46">
        <v>380000</v>
      </c>
      <c r="H354" s="46">
        <f t="shared" si="18"/>
        <v>102.7027027027027</v>
      </c>
    </row>
    <row r="355" spans="1:8" ht="12.75">
      <c r="A355" s="25">
        <v>416100</v>
      </c>
      <c r="B355" s="25">
        <v>1070</v>
      </c>
      <c r="C355" s="20" t="s">
        <v>430</v>
      </c>
      <c r="D355" s="46">
        <v>47000</v>
      </c>
      <c r="E355" s="46">
        <v>10979</v>
      </c>
      <c r="F355" s="46">
        <v>25000</v>
      </c>
      <c r="G355" s="46">
        <v>25000</v>
      </c>
      <c r="H355" s="46">
        <f t="shared" si="18"/>
        <v>53.191489361702125</v>
      </c>
    </row>
    <row r="356" spans="1:8" ht="12.75">
      <c r="A356" s="25">
        <v>416100</v>
      </c>
      <c r="B356" s="25">
        <v>1070</v>
      </c>
      <c r="C356" s="20" t="s">
        <v>298</v>
      </c>
      <c r="D356" s="46">
        <v>6000</v>
      </c>
      <c r="E356" s="46">
        <v>7993.3</v>
      </c>
      <c r="F356" s="46">
        <v>10000</v>
      </c>
      <c r="G356" s="46">
        <v>10000</v>
      </c>
      <c r="H356" s="46">
        <f t="shared" si="18"/>
        <v>166.66666666666669</v>
      </c>
    </row>
    <row r="357" spans="1:8" ht="12.75">
      <c r="A357" s="25">
        <v>416100</v>
      </c>
      <c r="B357" s="25">
        <v>1070</v>
      </c>
      <c r="C357" s="20" t="s">
        <v>299</v>
      </c>
      <c r="D357" s="46">
        <v>18000</v>
      </c>
      <c r="E357" s="46">
        <v>15195.01</v>
      </c>
      <c r="F357" s="46">
        <v>18000</v>
      </c>
      <c r="G357" s="46">
        <v>20000</v>
      </c>
      <c r="H357" s="46">
        <f t="shared" si="18"/>
        <v>111.11111111111111</v>
      </c>
    </row>
    <row r="358" spans="1:8" ht="12.75">
      <c r="A358" s="25">
        <v>416100</v>
      </c>
      <c r="B358" s="25">
        <v>1070</v>
      </c>
      <c r="C358" s="20" t="s">
        <v>300</v>
      </c>
      <c r="D358" s="46">
        <v>8000</v>
      </c>
      <c r="E358" s="46">
        <v>15043.33</v>
      </c>
      <c r="F358" s="46">
        <v>20000</v>
      </c>
      <c r="G358" s="46">
        <v>20000</v>
      </c>
      <c r="H358" s="46">
        <f t="shared" si="18"/>
        <v>250</v>
      </c>
    </row>
    <row r="359" spans="1:8" ht="12.75">
      <c r="A359" s="25">
        <v>416100</v>
      </c>
      <c r="B359" s="25">
        <v>1070</v>
      </c>
      <c r="C359" s="20" t="s">
        <v>427</v>
      </c>
      <c r="D359" s="46">
        <v>16000</v>
      </c>
      <c r="E359" s="46">
        <v>10787.88</v>
      </c>
      <c r="F359" s="46">
        <v>16000</v>
      </c>
      <c r="G359" s="46">
        <v>16000</v>
      </c>
      <c r="H359" s="46">
        <f t="shared" si="18"/>
        <v>100</v>
      </c>
    </row>
    <row r="360" spans="1:8" ht="12.75">
      <c r="A360" s="20"/>
      <c r="B360" s="20"/>
      <c r="C360" s="20"/>
      <c r="D360" s="46"/>
      <c r="E360" s="46"/>
      <c r="F360" s="46"/>
      <c r="G360" s="46"/>
      <c r="H360" s="46"/>
    </row>
    <row r="361" spans="1:8" ht="12.75">
      <c r="A361" s="27">
        <v>4162</v>
      </c>
      <c r="B361" s="27"/>
      <c r="C361" s="31" t="s">
        <v>301</v>
      </c>
      <c r="D361" s="28">
        <f>SUM(D362)</f>
        <v>90000</v>
      </c>
      <c r="E361" s="28">
        <f>SUM(E362)</f>
        <v>60427.66</v>
      </c>
      <c r="F361" s="28">
        <f>SUM(F362)</f>
        <v>85000</v>
      </c>
      <c r="G361" s="28">
        <f>SUM(G362)</f>
        <v>85000</v>
      </c>
      <c r="H361" s="28">
        <f>SUM(G361/D361*100)</f>
        <v>94.44444444444444</v>
      </c>
    </row>
    <row r="362" spans="1:8" ht="12.75">
      <c r="A362" s="25">
        <v>416200</v>
      </c>
      <c r="B362" s="25">
        <v>1070</v>
      </c>
      <c r="C362" s="20" t="s">
        <v>302</v>
      </c>
      <c r="D362" s="46">
        <v>90000</v>
      </c>
      <c r="E362" s="46">
        <v>60427.66</v>
      </c>
      <c r="F362" s="46">
        <v>85000</v>
      </c>
      <c r="G362" s="46">
        <v>85000</v>
      </c>
      <c r="H362" s="46">
        <f>SUM(G362/D362*100)</f>
        <v>94.44444444444444</v>
      </c>
    </row>
    <row r="363" spans="1:8" ht="12.75">
      <c r="A363" s="25"/>
      <c r="B363" s="25"/>
      <c r="C363" s="20"/>
      <c r="D363" s="46"/>
      <c r="E363" s="46"/>
      <c r="F363" s="46"/>
      <c r="G363" s="46"/>
      <c r="H363" s="28"/>
    </row>
    <row r="364" spans="1:8" ht="12.75">
      <c r="A364" s="27">
        <v>4163</v>
      </c>
      <c r="B364" s="27"/>
      <c r="C364" s="31" t="s">
        <v>303</v>
      </c>
      <c r="D364" s="28">
        <f>SUM(D365:D366)</f>
        <v>235000</v>
      </c>
      <c r="E364" s="28">
        <f>SUM(E365:E366)</f>
        <v>148017.15</v>
      </c>
      <c r="F364" s="28">
        <f>SUM(F365:F366)</f>
        <v>203000</v>
      </c>
      <c r="G364" s="28">
        <f>SUM(G365:G366)</f>
        <v>204000</v>
      </c>
      <c r="H364" s="28">
        <f>SUM(G364/D364*100)</f>
        <v>86.80851063829788</v>
      </c>
    </row>
    <row r="365" spans="1:8" ht="12.75">
      <c r="A365" s="25">
        <v>416300</v>
      </c>
      <c r="B365" s="25">
        <v>1070</v>
      </c>
      <c r="C365" s="20" t="s">
        <v>304</v>
      </c>
      <c r="D365" s="46">
        <v>210000</v>
      </c>
      <c r="E365" s="46">
        <v>135596.59</v>
      </c>
      <c r="F365" s="46">
        <v>187000</v>
      </c>
      <c r="G365" s="46">
        <v>188000</v>
      </c>
      <c r="H365" s="46">
        <f>SUM(G365/D365*100)</f>
        <v>89.52380952380953</v>
      </c>
    </row>
    <row r="366" spans="1:8" ht="12.75">
      <c r="A366" s="25">
        <v>416300</v>
      </c>
      <c r="B366" s="25">
        <v>1070</v>
      </c>
      <c r="C366" s="20" t="s">
        <v>305</v>
      </c>
      <c r="D366" s="46">
        <v>25000</v>
      </c>
      <c r="E366" s="46">
        <v>12420.56</v>
      </c>
      <c r="F366" s="46">
        <v>16000</v>
      </c>
      <c r="G366" s="46">
        <v>16000</v>
      </c>
      <c r="H366" s="46">
        <f>SUM(G366/D366*100)</f>
        <v>64</v>
      </c>
    </row>
    <row r="367" spans="1:8" ht="12.75">
      <c r="A367" s="25"/>
      <c r="B367" s="25"/>
      <c r="C367" s="20"/>
      <c r="D367" s="46"/>
      <c r="E367" s="46"/>
      <c r="F367" s="46"/>
      <c r="G367" s="46"/>
      <c r="H367" s="46"/>
    </row>
    <row r="368" spans="1:8" ht="12.75">
      <c r="A368" s="27">
        <v>51</v>
      </c>
      <c r="B368" s="27"/>
      <c r="C368" s="31" t="s">
        <v>169</v>
      </c>
      <c r="D368" s="28">
        <f>SUM(D369+D372)</f>
        <v>2500</v>
      </c>
      <c r="E368" s="28">
        <f>SUM(E369+E372)</f>
        <v>663</v>
      </c>
      <c r="F368" s="28">
        <f>SUM(F369+F372)</f>
        <v>1200</v>
      </c>
      <c r="G368" s="28">
        <f>SUM(G369+G372)</f>
        <v>2500</v>
      </c>
      <c r="H368" s="28">
        <f>SUM(G368/D368*100)</f>
        <v>100</v>
      </c>
    </row>
    <row r="369" spans="1:8" ht="12.75">
      <c r="A369" s="27">
        <v>511</v>
      </c>
      <c r="B369" s="27"/>
      <c r="C369" s="93" t="s">
        <v>170</v>
      </c>
      <c r="D369" s="28">
        <f>SUM(D370:D370)</f>
        <v>2000</v>
      </c>
      <c r="E369" s="28">
        <f>SUM(E370:E370)</f>
        <v>663</v>
      </c>
      <c r="F369" s="28">
        <f>SUM(F370:F370)</f>
        <v>700</v>
      </c>
      <c r="G369" s="28">
        <f>SUM(G370:G370)</f>
        <v>2000</v>
      </c>
      <c r="H369" s="28">
        <f>SUM(G369/D369*100)</f>
        <v>100</v>
      </c>
    </row>
    <row r="370" spans="1:8" ht="12.75">
      <c r="A370" s="25">
        <v>511300</v>
      </c>
      <c r="B370" s="25">
        <v>1090</v>
      </c>
      <c r="C370" s="20" t="s">
        <v>171</v>
      </c>
      <c r="D370" s="46">
        <v>2000</v>
      </c>
      <c r="E370" s="46">
        <v>663</v>
      </c>
      <c r="F370" s="46">
        <v>700</v>
      </c>
      <c r="G370" s="46">
        <v>2000</v>
      </c>
      <c r="H370" s="46">
        <f>SUM(G370/D370*100)</f>
        <v>100</v>
      </c>
    </row>
    <row r="371" spans="1:8" ht="12.75">
      <c r="A371" s="25"/>
      <c r="B371" s="25"/>
      <c r="C371" s="20"/>
      <c r="D371" s="46"/>
      <c r="E371" s="46"/>
      <c r="F371" s="46"/>
      <c r="G371" s="46"/>
      <c r="H371" s="28"/>
    </row>
    <row r="372" spans="1:8" ht="12.75">
      <c r="A372" s="91">
        <v>516</v>
      </c>
      <c r="B372" s="91"/>
      <c r="C372" s="93" t="s">
        <v>172</v>
      </c>
      <c r="D372" s="28">
        <f>SUM(D373)</f>
        <v>500</v>
      </c>
      <c r="E372" s="28">
        <f>SUM(E373)</f>
        <v>0</v>
      </c>
      <c r="F372" s="28">
        <f>SUM(F373)</f>
        <v>500</v>
      </c>
      <c r="G372" s="28">
        <f>SUM(G373)</f>
        <v>500</v>
      </c>
      <c r="H372" s="28">
        <f>SUM(G372/D372*100)</f>
        <v>100</v>
      </c>
    </row>
    <row r="373" spans="1:8" ht="12.75">
      <c r="A373" s="25">
        <v>516100</v>
      </c>
      <c r="B373" s="25">
        <v>1090</v>
      </c>
      <c r="C373" s="20" t="s">
        <v>173</v>
      </c>
      <c r="D373" s="46">
        <v>500</v>
      </c>
      <c r="E373" s="46"/>
      <c r="F373" s="46">
        <v>500</v>
      </c>
      <c r="G373" s="46">
        <v>500</v>
      </c>
      <c r="H373" s="46">
        <f>SUM(G373/D373*100)</f>
        <v>100</v>
      </c>
    </row>
    <row r="374" spans="1:8" ht="12.75">
      <c r="A374" s="20"/>
      <c r="B374" s="20"/>
      <c r="C374" s="20"/>
      <c r="D374" s="46"/>
      <c r="E374" s="46"/>
      <c r="F374" s="46"/>
      <c r="G374" s="46"/>
      <c r="H374" s="28"/>
    </row>
    <row r="375" spans="1:8" ht="12.75">
      <c r="A375" s="143"/>
      <c r="B375" s="143"/>
      <c r="C375" s="43" t="s">
        <v>306</v>
      </c>
      <c r="D375" s="44">
        <f>SUM(D368+D317)</f>
        <v>1200300</v>
      </c>
      <c r="E375" s="44">
        <f>SUM(E368+E317)</f>
        <v>832976.39</v>
      </c>
      <c r="F375" s="44">
        <f>SUM(F368+F317)</f>
        <v>1170960</v>
      </c>
      <c r="G375" s="44">
        <f>SUM(G368+G317)</f>
        <v>1183400</v>
      </c>
      <c r="H375" s="44">
        <f>SUM(G375/D375*100)</f>
        <v>98.59201866200117</v>
      </c>
    </row>
    <row r="376" spans="1:8" ht="12.75">
      <c r="A376" s="20"/>
      <c r="B376" s="20"/>
      <c r="C376" s="31"/>
      <c r="D376" s="28"/>
      <c r="E376" s="28"/>
      <c r="F376" s="28"/>
      <c r="G376" s="28"/>
      <c r="H376" s="28"/>
    </row>
    <row r="377" spans="1:8" ht="12.75">
      <c r="A377" s="20"/>
      <c r="B377" s="20"/>
      <c r="C377" s="31"/>
      <c r="D377" s="28"/>
      <c r="E377" s="28"/>
      <c r="F377" s="28"/>
      <c r="G377" s="28"/>
      <c r="H377" s="28"/>
    </row>
    <row r="378" spans="1:8" ht="12.75">
      <c r="A378" s="31" t="s">
        <v>307</v>
      </c>
      <c r="B378" s="31"/>
      <c r="C378" s="31"/>
      <c r="D378" s="28"/>
      <c r="E378" s="28"/>
      <c r="F378" s="28"/>
      <c r="G378" s="28"/>
      <c r="H378" s="28"/>
    </row>
    <row r="379" spans="1:8" ht="12.75">
      <c r="A379" s="31" t="s">
        <v>308</v>
      </c>
      <c r="B379" s="31"/>
      <c r="C379" s="20"/>
      <c r="D379" s="46"/>
      <c r="E379" s="46"/>
      <c r="F379" s="46"/>
      <c r="G379" s="46"/>
      <c r="H379" s="28"/>
    </row>
    <row r="380" spans="1:8" ht="12.75">
      <c r="A380" s="31"/>
      <c r="B380" s="31"/>
      <c r="C380" s="20"/>
      <c r="D380" s="46"/>
      <c r="E380" s="46"/>
      <c r="F380" s="46"/>
      <c r="G380" s="46"/>
      <c r="H380" s="28"/>
    </row>
    <row r="381" spans="1:8" ht="12.75">
      <c r="A381" s="27">
        <v>41</v>
      </c>
      <c r="B381" s="27"/>
      <c r="C381" s="31" t="s">
        <v>122</v>
      </c>
      <c r="D381" s="28">
        <f>SUM(D382+D389)</f>
        <v>403620</v>
      </c>
      <c r="E381" s="28">
        <f>SUM(E382+E389)</f>
        <v>279313.27999999997</v>
      </c>
      <c r="F381" s="28">
        <f>SUM(F382+F389)</f>
        <v>395120</v>
      </c>
      <c r="G381" s="28">
        <f>SUM(G382+G389)</f>
        <v>406800</v>
      </c>
      <c r="H381" s="28">
        <f>SUM(G381/D381*100)</f>
        <v>100.78786977850453</v>
      </c>
    </row>
    <row r="382" spans="1:8" ht="12.75">
      <c r="A382" s="27">
        <v>411</v>
      </c>
      <c r="B382" s="27"/>
      <c r="C382" s="31" t="s">
        <v>91</v>
      </c>
      <c r="D382" s="28">
        <f>SUM(D383+D386)</f>
        <v>338000</v>
      </c>
      <c r="E382" s="28">
        <f>SUM(E383+E386)</f>
        <v>228205.83</v>
      </c>
      <c r="F382" s="28">
        <f>SUM(F383+F386)</f>
        <v>325000</v>
      </c>
      <c r="G382" s="28">
        <f>SUM(G383+G386)</f>
        <v>340700</v>
      </c>
      <c r="H382" s="28">
        <f>SUM(G382/D382*100)</f>
        <v>100.79881656804734</v>
      </c>
    </row>
    <row r="383" spans="1:8" ht="12.75">
      <c r="A383" s="91">
        <v>4111</v>
      </c>
      <c r="B383" s="91"/>
      <c r="C383" s="31" t="s">
        <v>177</v>
      </c>
      <c r="D383" s="28">
        <f>SUM(D384:D384)</f>
        <v>265000</v>
      </c>
      <c r="E383" s="28">
        <f>SUM(E384:E384)</f>
        <v>173900.09</v>
      </c>
      <c r="F383" s="28">
        <f>SUM(F384:F384)</f>
        <v>255000</v>
      </c>
      <c r="G383" s="28">
        <f>SUM(G384:G384)</f>
        <v>262700</v>
      </c>
      <c r="H383" s="28">
        <f>SUM(G383/D383*100)</f>
        <v>99.13207547169812</v>
      </c>
    </row>
    <row r="384" spans="1:8" ht="12.75">
      <c r="A384" s="25">
        <v>411100</v>
      </c>
      <c r="B384" s="139" t="s">
        <v>309</v>
      </c>
      <c r="C384" s="20" t="s">
        <v>177</v>
      </c>
      <c r="D384" s="46">
        <v>265000</v>
      </c>
      <c r="E384" s="46">
        <v>173900.09</v>
      </c>
      <c r="F384" s="46">
        <v>255000</v>
      </c>
      <c r="G384" s="46">
        <v>262700</v>
      </c>
      <c r="H384" s="46">
        <f>SUM(G384/D384*100)</f>
        <v>99.13207547169812</v>
      </c>
    </row>
    <row r="385" spans="1:8" ht="12.75">
      <c r="A385" s="25"/>
      <c r="B385" s="25"/>
      <c r="C385" s="20"/>
      <c r="D385" s="46"/>
      <c r="E385" s="46"/>
      <c r="F385" s="46"/>
      <c r="G385" s="46"/>
      <c r="H385" s="46"/>
    </row>
    <row r="386" spans="1:8" ht="12.75">
      <c r="A386" s="27">
        <v>4112</v>
      </c>
      <c r="B386" s="27"/>
      <c r="C386" s="31" t="s">
        <v>179</v>
      </c>
      <c r="D386" s="28">
        <f>SUM(D387:D387)</f>
        <v>73000</v>
      </c>
      <c r="E386" s="28">
        <f>SUM(E387:E387)</f>
        <v>54305.74</v>
      </c>
      <c r="F386" s="28">
        <f>SUM(F387:F387)</f>
        <v>70000</v>
      </c>
      <c r="G386" s="28">
        <f>SUM(G387:G387)</f>
        <v>78000</v>
      </c>
      <c r="H386" s="28">
        <f>SUM(G386/D386*100)</f>
        <v>106.84931506849315</v>
      </c>
    </row>
    <row r="387" spans="1:8" ht="12.75">
      <c r="A387" s="25">
        <v>411200</v>
      </c>
      <c r="B387" s="139" t="s">
        <v>309</v>
      </c>
      <c r="C387" s="20" t="s">
        <v>179</v>
      </c>
      <c r="D387" s="46">
        <v>73000</v>
      </c>
      <c r="E387" s="46">
        <v>54305.74</v>
      </c>
      <c r="F387" s="46">
        <v>70000</v>
      </c>
      <c r="G387" s="46">
        <v>78000</v>
      </c>
      <c r="H387" s="46">
        <f>SUM(G387/D387*100)</f>
        <v>106.84931506849315</v>
      </c>
    </row>
    <row r="388" spans="1:8" ht="12.75">
      <c r="A388" s="20"/>
      <c r="B388" s="20"/>
      <c r="C388" s="20"/>
      <c r="D388" s="46"/>
      <c r="E388" s="46"/>
      <c r="F388" s="46"/>
      <c r="G388" s="46"/>
      <c r="H388" s="28"/>
    </row>
    <row r="389" spans="1:8" ht="12.75">
      <c r="A389" s="27">
        <v>412</v>
      </c>
      <c r="B389" s="27"/>
      <c r="C389" s="93" t="s">
        <v>92</v>
      </c>
      <c r="D389" s="28">
        <f>SUM(D390:D406)</f>
        <v>65620</v>
      </c>
      <c r="E389" s="28">
        <f>SUM(E390:E406)</f>
        <v>51107.450000000004</v>
      </c>
      <c r="F389" s="28">
        <f>SUM(F390:F406)</f>
        <v>70120</v>
      </c>
      <c r="G389" s="28">
        <f>SUM(G390:G406)</f>
        <v>66100</v>
      </c>
      <c r="H389" s="28">
        <f aca="true" t="shared" si="19" ref="H389:H406">SUM(G389/D389*100)</f>
        <v>100.73148430356598</v>
      </c>
    </row>
    <row r="390" spans="1:8" ht="12.75">
      <c r="A390" s="25">
        <v>412200</v>
      </c>
      <c r="B390" s="139" t="s">
        <v>309</v>
      </c>
      <c r="C390" s="20" t="s">
        <v>310</v>
      </c>
      <c r="D390" s="46">
        <v>11000</v>
      </c>
      <c r="E390" s="46">
        <v>3233.07</v>
      </c>
      <c r="F390" s="46">
        <v>10000</v>
      </c>
      <c r="G390" s="46">
        <v>10000</v>
      </c>
      <c r="H390" s="46">
        <f t="shared" si="19"/>
        <v>90.9090909090909</v>
      </c>
    </row>
    <row r="391" spans="1:8" ht="12.75">
      <c r="A391" s="25">
        <v>412200</v>
      </c>
      <c r="B391" s="139" t="s">
        <v>309</v>
      </c>
      <c r="C391" s="20" t="s">
        <v>287</v>
      </c>
      <c r="D391" s="46">
        <v>3000</v>
      </c>
      <c r="E391" s="46">
        <v>1429.66</v>
      </c>
      <c r="F391" s="46">
        <v>2000</v>
      </c>
      <c r="G391" s="46">
        <v>2000</v>
      </c>
      <c r="H391" s="46">
        <f t="shared" si="19"/>
        <v>66.66666666666666</v>
      </c>
    </row>
    <row r="392" spans="1:8" ht="12.75">
      <c r="A392" s="25">
        <v>412200</v>
      </c>
      <c r="B392" s="139" t="s">
        <v>309</v>
      </c>
      <c r="C392" s="20" t="s">
        <v>288</v>
      </c>
      <c r="D392" s="46">
        <v>1500</v>
      </c>
      <c r="E392" s="46">
        <v>1326.34</v>
      </c>
      <c r="F392" s="46">
        <v>2000</v>
      </c>
      <c r="G392" s="46">
        <v>2000</v>
      </c>
      <c r="H392" s="46">
        <f t="shared" si="19"/>
        <v>133.33333333333331</v>
      </c>
    </row>
    <row r="393" spans="1:8" ht="12.75">
      <c r="A393" s="25">
        <v>412300</v>
      </c>
      <c r="B393" s="139" t="s">
        <v>309</v>
      </c>
      <c r="C393" s="20" t="s">
        <v>311</v>
      </c>
      <c r="D393" s="46">
        <v>2100</v>
      </c>
      <c r="E393" s="46">
        <v>398</v>
      </c>
      <c r="F393" s="46">
        <v>2500</v>
      </c>
      <c r="G393" s="46">
        <v>1500</v>
      </c>
      <c r="H393" s="46">
        <f t="shared" si="19"/>
        <v>71.42857142857143</v>
      </c>
    </row>
    <row r="394" spans="1:8" ht="12.75">
      <c r="A394" s="25">
        <v>412400</v>
      </c>
      <c r="B394" s="139" t="s">
        <v>309</v>
      </c>
      <c r="C394" s="20" t="s">
        <v>290</v>
      </c>
      <c r="D394" s="46">
        <v>35000</v>
      </c>
      <c r="E394" s="46">
        <v>33891.47</v>
      </c>
      <c r="F394" s="46">
        <v>37000</v>
      </c>
      <c r="G394" s="46">
        <v>35000</v>
      </c>
      <c r="H394" s="46">
        <f t="shared" si="19"/>
        <v>100</v>
      </c>
    </row>
    <row r="395" spans="1:8" ht="12.75">
      <c r="A395" s="25">
        <v>412500</v>
      </c>
      <c r="B395" s="139" t="s">
        <v>309</v>
      </c>
      <c r="C395" s="20" t="s">
        <v>312</v>
      </c>
      <c r="D395" s="46">
        <v>2500</v>
      </c>
      <c r="E395" s="46">
        <v>1518.78</v>
      </c>
      <c r="F395" s="46">
        <v>2000</v>
      </c>
      <c r="G395" s="46">
        <v>2000</v>
      </c>
      <c r="H395" s="46">
        <f t="shared" si="19"/>
        <v>80</v>
      </c>
    </row>
    <row r="396" spans="1:8" ht="12.75">
      <c r="A396" s="25">
        <v>412600</v>
      </c>
      <c r="B396" s="139" t="s">
        <v>309</v>
      </c>
      <c r="C396" s="20" t="s">
        <v>125</v>
      </c>
      <c r="D396" s="46">
        <v>500</v>
      </c>
      <c r="E396" s="46">
        <v>86.5</v>
      </c>
      <c r="F396" s="46">
        <v>500</v>
      </c>
      <c r="G396" s="46">
        <v>500</v>
      </c>
      <c r="H396" s="46">
        <f t="shared" si="19"/>
        <v>100</v>
      </c>
    </row>
    <row r="397" spans="1:8" ht="12.75">
      <c r="A397" s="25">
        <v>412600</v>
      </c>
      <c r="B397" s="139" t="s">
        <v>309</v>
      </c>
      <c r="C397" s="20" t="s">
        <v>141</v>
      </c>
      <c r="D397" s="46">
        <v>500</v>
      </c>
      <c r="E397" s="46">
        <v>320</v>
      </c>
      <c r="F397" s="46">
        <v>1500</v>
      </c>
      <c r="G397" s="46">
        <v>500</v>
      </c>
      <c r="H397" s="46">
        <f t="shared" si="19"/>
        <v>100</v>
      </c>
    </row>
    <row r="398" spans="1:8" ht="12.75">
      <c r="A398" s="25">
        <v>412700</v>
      </c>
      <c r="B398" s="139" t="s">
        <v>309</v>
      </c>
      <c r="C398" s="20" t="s">
        <v>292</v>
      </c>
      <c r="D398" s="46">
        <v>720</v>
      </c>
      <c r="E398" s="46">
        <v>431.77</v>
      </c>
      <c r="F398" s="46">
        <v>720</v>
      </c>
      <c r="G398" s="46">
        <v>1000</v>
      </c>
      <c r="H398" s="46">
        <f t="shared" si="19"/>
        <v>138.88888888888889</v>
      </c>
    </row>
    <row r="399" spans="1:8" ht="12.75">
      <c r="A399" s="25">
        <v>412700</v>
      </c>
      <c r="B399" s="139" t="s">
        <v>309</v>
      </c>
      <c r="C399" s="20" t="s">
        <v>188</v>
      </c>
      <c r="D399" s="46">
        <v>1000</v>
      </c>
      <c r="E399" s="46">
        <v>526.5</v>
      </c>
      <c r="F399" s="46">
        <v>1000</v>
      </c>
      <c r="G399" s="46">
        <v>1000</v>
      </c>
      <c r="H399" s="46">
        <f t="shared" si="19"/>
        <v>100</v>
      </c>
    </row>
    <row r="400" spans="1:8" ht="12.75">
      <c r="A400" s="25">
        <v>412700</v>
      </c>
      <c r="B400" s="139" t="s">
        <v>309</v>
      </c>
      <c r="C400" s="20" t="s">
        <v>313</v>
      </c>
      <c r="D400" s="46">
        <v>400</v>
      </c>
      <c r="E400" s="46">
        <v>82.01</v>
      </c>
      <c r="F400" s="46">
        <v>400</v>
      </c>
      <c r="G400" s="46">
        <v>300</v>
      </c>
      <c r="H400" s="46">
        <f t="shared" si="19"/>
        <v>75</v>
      </c>
    </row>
    <row r="401" spans="1:8" ht="12.75">
      <c r="A401" s="25">
        <v>412900</v>
      </c>
      <c r="B401" s="139" t="s">
        <v>309</v>
      </c>
      <c r="C401" s="20" t="s">
        <v>314</v>
      </c>
      <c r="D401" s="46">
        <v>200</v>
      </c>
      <c r="E401" s="46">
        <v>199.23</v>
      </c>
      <c r="F401" s="46">
        <v>200</v>
      </c>
      <c r="G401" s="46">
        <v>300</v>
      </c>
      <c r="H401" s="46">
        <f t="shared" si="19"/>
        <v>150</v>
      </c>
    </row>
    <row r="402" spans="1:8" ht="12.75">
      <c r="A402" s="25">
        <v>412900</v>
      </c>
      <c r="B402" s="139" t="s">
        <v>309</v>
      </c>
      <c r="C402" s="20" t="s">
        <v>293</v>
      </c>
      <c r="D402" s="46">
        <v>2400</v>
      </c>
      <c r="E402" s="46">
        <v>1591.92</v>
      </c>
      <c r="F402" s="46">
        <v>2400</v>
      </c>
      <c r="G402" s="46">
        <v>2400</v>
      </c>
      <c r="H402" s="46">
        <f t="shared" si="19"/>
        <v>100</v>
      </c>
    </row>
    <row r="403" spans="1:8" ht="12.75">
      <c r="A403" s="25">
        <v>412900</v>
      </c>
      <c r="B403" s="139" t="s">
        <v>309</v>
      </c>
      <c r="C403" s="20" t="s">
        <v>451</v>
      </c>
      <c r="D403" s="46">
        <v>2200</v>
      </c>
      <c r="E403" s="46">
        <v>3210</v>
      </c>
      <c r="F403" s="46">
        <v>3400</v>
      </c>
      <c r="G403" s="46">
        <v>3000</v>
      </c>
      <c r="H403" s="46">
        <f t="shared" si="19"/>
        <v>136.36363636363635</v>
      </c>
    </row>
    <row r="404" spans="1:8" ht="12.75">
      <c r="A404" s="25">
        <v>412900</v>
      </c>
      <c r="B404" s="139" t="s">
        <v>309</v>
      </c>
      <c r="C404" s="20" t="s">
        <v>127</v>
      </c>
      <c r="D404" s="46">
        <v>500</v>
      </c>
      <c r="E404" s="46">
        <v>116.01</v>
      </c>
      <c r="F404" s="46">
        <v>300</v>
      </c>
      <c r="G404" s="46">
        <v>300</v>
      </c>
      <c r="H404" s="46">
        <f t="shared" si="19"/>
        <v>60</v>
      </c>
    </row>
    <row r="405" spans="1:8" ht="12.75">
      <c r="A405" s="25">
        <v>412900</v>
      </c>
      <c r="B405" s="139" t="s">
        <v>309</v>
      </c>
      <c r="C405" s="20" t="s">
        <v>192</v>
      </c>
      <c r="D405" s="46"/>
      <c r="E405" s="46">
        <v>150</v>
      </c>
      <c r="F405" s="46">
        <v>200</v>
      </c>
      <c r="G405" s="46"/>
      <c r="H405" s="46">
        <v>0</v>
      </c>
    </row>
    <row r="406" spans="1:8" ht="12.75">
      <c r="A406" s="25">
        <v>412900</v>
      </c>
      <c r="B406" s="139" t="s">
        <v>309</v>
      </c>
      <c r="C406" s="20" t="s">
        <v>452</v>
      </c>
      <c r="D406" s="46">
        <v>2100</v>
      </c>
      <c r="E406" s="46">
        <v>2596.19</v>
      </c>
      <c r="F406" s="46">
        <v>4000</v>
      </c>
      <c r="G406" s="46">
        <v>4300</v>
      </c>
      <c r="H406" s="46">
        <f t="shared" si="19"/>
        <v>204.76190476190476</v>
      </c>
    </row>
    <row r="407" spans="1:8" ht="12.75">
      <c r="A407" s="25"/>
      <c r="B407" s="25"/>
      <c r="C407" s="20"/>
      <c r="D407" s="46"/>
      <c r="E407" s="46"/>
      <c r="F407" s="46"/>
      <c r="G407" s="46"/>
      <c r="H407" s="28"/>
    </row>
    <row r="408" spans="1:8" ht="12.75">
      <c r="A408" s="27">
        <v>51</v>
      </c>
      <c r="B408" s="27"/>
      <c r="C408" s="31" t="s">
        <v>169</v>
      </c>
      <c r="D408" s="28">
        <f aca="true" t="shared" si="20" ref="D408:G409">SUM(D409)</f>
        <v>15000</v>
      </c>
      <c r="E408" s="28">
        <f t="shared" si="20"/>
        <v>0</v>
      </c>
      <c r="F408" s="28">
        <f t="shared" si="20"/>
        <v>4000</v>
      </c>
      <c r="G408" s="28">
        <f t="shared" si="20"/>
        <v>5000</v>
      </c>
      <c r="H408" s="28">
        <f>SUM(G408/D408*100)</f>
        <v>33.33333333333333</v>
      </c>
    </row>
    <row r="409" spans="1:8" ht="12.75">
      <c r="A409" s="27">
        <v>511</v>
      </c>
      <c r="B409" s="27"/>
      <c r="C409" s="93" t="s">
        <v>170</v>
      </c>
      <c r="D409" s="28">
        <f t="shared" si="20"/>
        <v>15000</v>
      </c>
      <c r="E409" s="28">
        <f t="shared" si="20"/>
        <v>0</v>
      </c>
      <c r="F409" s="28">
        <f t="shared" si="20"/>
        <v>4000</v>
      </c>
      <c r="G409" s="28">
        <f t="shared" si="20"/>
        <v>5000</v>
      </c>
      <c r="H409" s="28">
        <f>SUM(G409/D409*100)</f>
        <v>33.33333333333333</v>
      </c>
    </row>
    <row r="410" spans="1:8" ht="12.75">
      <c r="A410" s="25">
        <v>511300</v>
      </c>
      <c r="B410" s="139" t="s">
        <v>309</v>
      </c>
      <c r="C410" s="20" t="s">
        <v>315</v>
      </c>
      <c r="D410" s="46">
        <v>15000</v>
      </c>
      <c r="E410" s="46"/>
      <c r="F410" s="46">
        <v>4000</v>
      </c>
      <c r="G410" s="46">
        <v>5000</v>
      </c>
      <c r="H410" s="46">
        <f>SUM(G410/D410*100)</f>
        <v>33.33333333333333</v>
      </c>
    </row>
    <row r="411" spans="1:8" ht="12.75">
      <c r="A411" s="25"/>
      <c r="B411" s="139"/>
      <c r="C411" s="20"/>
      <c r="D411" s="46"/>
      <c r="E411" s="46"/>
      <c r="F411" s="46"/>
      <c r="G411" s="46"/>
      <c r="H411" s="46"/>
    </row>
    <row r="412" spans="1:8" ht="12.75">
      <c r="A412" s="43"/>
      <c r="B412" s="43"/>
      <c r="C412" s="43" t="s">
        <v>316</v>
      </c>
      <c r="D412" s="44">
        <f>SUM(D408+D381)</f>
        <v>418620</v>
      </c>
      <c r="E412" s="44">
        <f>SUM(E408+E381)</f>
        <v>279313.27999999997</v>
      </c>
      <c r="F412" s="44">
        <f>SUM(F408+F381)</f>
        <v>399120</v>
      </c>
      <c r="G412" s="44">
        <f>SUM(G408+G381)</f>
        <v>411800</v>
      </c>
      <c r="H412" s="44">
        <f>SUM(G412/D412*100)</f>
        <v>98.37083751373561</v>
      </c>
    </row>
    <row r="413" spans="1:8" ht="12.75">
      <c r="A413" s="31"/>
      <c r="B413" s="31"/>
      <c r="C413" s="31"/>
      <c r="D413" s="28"/>
      <c r="E413" s="28"/>
      <c r="F413" s="28"/>
      <c r="G413" s="28"/>
      <c r="H413" s="28"/>
    </row>
    <row r="414" spans="1:8" ht="12.75">
      <c r="A414" s="31"/>
      <c r="B414" s="31"/>
      <c r="C414" s="31"/>
      <c r="D414" s="28"/>
      <c r="E414" s="28"/>
      <c r="F414" s="28"/>
      <c r="G414" s="28"/>
      <c r="H414" s="28"/>
    </row>
    <row r="415" spans="1:8" ht="12.75">
      <c r="A415" s="31" t="s">
        <v>317</v>
      </c>
      <c r="B415" s="31"/>
      <c r="C415" s="31"/>
      <c r="D415" s="28"/>
      <c r="E415" s="28"/>
      <c r="F415" s="28"/>
      <c r="G415" s="28"/>
      <c r="H415" s="28"/>
    </row>
    <row r="416" spans="1:8" ht="12.75">
      <c r="A416" s="31" t="s">
        <v>318</v>
      </c>
      <c r="B416" s="31"/>
      <c r="C416" s="20"/>
      <c r="D416" s="28"/>
      <c r="E416" s="28"/>
      <c r="F416" s="28"/>
      <c r="G416" s="28"/>
      <c r="H416" s="28"/>
    </row>
    <row r="417" spans="1:8" ht="12.75">
      <c r="A417" s="20"/>
      <c r="B417" s="20"/>
      <c r="C417" s="20"/>
      <c r="D417" s="46"/>
      <c r="E417" s="46"/>
      <c r="F417" s="46"/>
      <c r="G417" s="46"/>
      <c r="H417" s="28"/>
    </row>
    <row r="418" spans="1:8" ht="12.75">
      <c r="A418" s="27">
        <v>41</v>
      </c>
      <c r="B418" s="27"/>
      <c r="C418" s="31" t="s">
        <v>122</v>
      </c>
      <c r="D418" s="28">
        <f>SUM(D419+D422)</f>
        <v>124100</v>
      </c>
      <c r="E418" s="28">
        <f>SUM(E419+E422)</f>
        <v>75414.97</v>
      </c>
      <c r="F418" s="28">
        <f>SUM(F419+F422)</f>
        <v>140310</v>
      </c>
      <c r="G418" s="28">
        <f>SUM(G419+G422)</f>
        <v>153870</v>
      </c>
      <c r="H418" s="28">
        <f>SUM(G418/D418*100)</f>
        <v>123.9887187751813</v>
      </c>
    </row>
    <row r="419" spans="1:8" ht="12.75">
      <c r="A419" s="27">
        <v>4112</v>
      </c>
      <c r="B419" s="27"/>
      <c r="C419" s="31" t="s">
        <v>179</v>
      </c>
      <c r="D419" s="28">
        <f>SUM(D420)</f>
        <v>21000</v>
      </c>
      <c r="E419" s="28">
        <f>SUM(E420)</f>
        <v>13511.9</v>
      </c>
      <c r="F419" s="28">
        <f>SUM(F420)</f>
        <v>20000</v>
      </c>
      <c r="G419" s="28">
        <f>SUM(G420)</f>
        <v>20000</v>
      </c>
      <c r="H419" s="28">
        <f>SUM(G419/D419*100)</f>
        <v>95.23809523809523</v>
      </c>
    </row>
    <row r="420" spans="1:8" ht="12.75">
      <c r="A420" s="25">
        <v>411200</v>
      </c>
      <c r="B420" s="139" t="s">
        <v>319</v>
      </c>
      <c r="C420" s="20" t="s">
        <v>179</v>
      </c>
      <c r="D420" s="46">
        <v>21000</v>
      </c>
      <c r="E420" s="46">
        <v>13511.9</v>
      </c>
      <c r="F420" s="46">
        <v>20000</v>
      </c>
      <c r="G420" s="46">
        <v>20000</v>
      </c>
      <c r="H420" s="46">
        <f>SUM(G420/D420*100)</f>
        <v>95.23809523809523</v>
      </c>
    </row>
    <row r="421" spans="1:8" ht="12.75">
      <c r="A421" s="25"/>
      <c r="B421" s="139"/>
      <c r="C421" s="20"/>
      <c r="D421" s="46"/>
      <c r="E421" s="46"/>
      <c r="F421" s="46"/>
      <c r="G421" s="46"/>
      <c r="H421" s="28"/>
    </row>
    <row r="422" spans="1:8" ht="12.75">
      <c r="A422" s="91">
        <v>412</v>
      </c>
      <c r="B422" s="91"/>
      <c r="C422" s="93" t="s">
        <v>92</v>
      </c>
      <c r="D422" s="28">
        <f>SUM(D423:D438)</f>
        <v>103100</v>
      </c>
      <c r="E422" s="28">
        <f>SUM(E423:E438)</f>
        <v>61903.07000000001</v>
      </c>
      <c r="F422" s="28">
        <f>SUM(F423:F438)</f>
        <v>120310</v>
      </c>
      <c r="G422" s="28">
        <f>SUM(G423:G438)</f>
        <v>133870</v>
      </c>
      <c r="H422" s="28">
        <f aca="true" t="shared" si="21" ref="H422:H438">SUM(G422/D422*100)</f>
        <v>129.8448108632396</v>
      </c>
    </row>
    <row r="423" spans="1:8" ht="12.75">
      <c r="A423" s="25">
        <v>412200</v>
      </c>
      <c r="B423" s="139" t="s">
        <v>319</v>
      </c>
      <c r="C423" s="20" t="s">
        <v>310</v>
      </c>
      <c r="D423" s="46">
        <v>38000</v>
      </c>
      <c r="E423" s="46">
        <v>23414.9</v>
      </c>
      <c r="F423" s="46">
        <v>38000</v>
      </c>
      <c r="G423" s="46">
        <v>38000</v>
      </c>
      <c r="H423" s="46">
        <f t="shared" si="21"/>
        <v>100</v>
      </c>
    </row>
    <row r="424" spans="1:8" ht="12.75">
      <c r="A424" s="25">
        <v>412200</v>
      </c>
      <c r="B424" s="139" t="s">
        <v>319</v>
      </c>
      <c r="C424" s="20" t="s">
        <v>287</v>
      </c>
      <c r="D424" s="46">
        <v>16000</v>
      </c>
      <c r="E424" s="46">
        <v>8837.91</v>
      </c>
      <c r="F424" s="46">
        <v>15500</v>
      </c>
      <c r="G424" s="46">
        <v>15500</v>
      </c>
      <c r="H424" s="46">
        <f t="shared" si="21"/>
        <v>96.875</v>
      </c>
    </row>
    <row r="425" spans="1:8" ht="12.75">
      <c r="A425" s="25">
        <v>412200</v>
      </c>
      <c r="B425" s="139" t="s">
        <v>319</v>
      </c>
      <c r="C425" s="20" t="s">
        <v>288</v>
      </c>
      <c r="D425" s="46">
        <v>6000</v>
      </c>
      <c r="E425" s="46">
        <v>3755.93</v>
      </c>
      <c r="F425" s="46">
        <v>6000</v>
      </c>
      <c r="G425" s="46">
        <v>6000</v>
      </c>
      <c r="H425" s="46">
        <f t="shared" si="21"/>
        <v>100</v>
      </c>
    </row>
    <row r="426" spans="1:8" ht="12.75">
      <c r="A426" s="25">
        <v>412300</v>
      </c>
      <c r="B426" s="139" t="s">
        <v>319</v>
      </c>
      <c r="C426" s="20" t="s">
        <v>311</v>
      </c>
      <c r="D426" s="46">
        <v>6000</v>
      </c>
      <c r="E426" s="46">
        <v>3734.16</v>
      </c>
      <c r="F426" s="46">
        <v>5500</v>
      </c>
      <c r="G426" s="46">
        <v>5500</v>
      </c>
      <c r="H426" s="46">
        <f t="shared" si="21"/>
        <v>91.66666666666666</v>
      </c>
    </row>
    <row r="427" spans="1:8" ht="12.75">
      <c r="A427" s="25">
        <v>412400</v>
      </c>
      <c r="B427" s="139" t="s">
        <v>319</v>
      </c>
      <c r="C427" s="20" t="s">
        <v>290</v>
      </c>
      <c r="D427" s="46">
        <v>6000</v>
      </c>
      <c r="E427" s="46">
        <v>2643.05</v>
      </c>
      <c r="F427" s="46">
        <v>5000</v>
      </c>
      <c r="G427" s="46">
        <v>5000</v>
      </c>
      <c r="H427" s="46">
        <f t="shared" si="21"/>
        <v>83.33333333333334</v>
      </c>
    </row>
    <row r="428" spans="1:8" ht="12.75">
      <c r="A428" s="25">
        <v>412500</v>
      </c>
      <c r="B428" s="139" t="s">
        <v>319</v>
      </c>
      <c r="C428" s="20" t="s">
        <v>312</v>
      </c>
      <c r="D428" s="46">
        <v>4500</v>
      </c>
      <c r="E428" s="46">
        <v>2793.9</v>
      </c>
      <c r="F428" s="46">
        <v>3500</v>
      </c>
      <c r="G428" s="46">
        <v>5000</v>
      </c>
      <c r="H428" s="46">
        <f t="shared" si="21"/>
        <v>111.11111111111111</v>
      </c>
    </row>
    <row r="429" spans="1:8" ht="12.75">
      <c r="A429" s="25">
        <v>412600</v>
      </c>
      <c r="B429" s="139" t="s">
        <v>319</v>
      </c>
      <c r="C429" s="20" t="s">
        <v>125</v>
      </c>
      <c r="D429" s="46">
        <v>1500</v>
      </c>
      <c r="E429" s="46">
        <v>1288.64</v>
      </c>
      <c r="F429" s="46">
        <v>1500</v>
      </c>
      <c r="G429" s="46">
        <v>1500</v>
      </c>
      <c r="H429" s="46">
        <f t="shared" si="21"/>
        <v>100</v>
      </c>
    </row>
    <row r="430" spans="1:8" ht="12.75">
      <c r="A430" s="25">
        <v>412600</v>
      </c>
      <c r="B430" s="139" t="s">
        <v>319</v>
      </c>
      <c r="C430" s="20" t="s">
        <v>141</v>
      </c>
      <c r="D430" s="46">
        <v>500</v>
      </c>
      <c r="E430" s="46"/>
      <c r="F430" s="46">
        <v>500</v>
      </c>
      <c r="G430" s="46">
        <v>500</v>
      </c>
      <c r="H430" s="46">
        <f t="shared" si="21"/>
        <v>100</v>
      </c>
    </row>
    <row r="431" spans="1:8" ht="12.75">
      <c r="A431" s="25">
        <v>412700</v>
      </c>
      <c r="B431" s="139" t="s">
        <v>319</v>
      </c>
      <c r="C431" s="20" t="s">
        <v>320</v>
      </c>
      <c r="D431" s="46">
        <v>7000</v>
      </c>
      <c r="E431" s="46">
        <v>1901.97</v>
      </c>
      <c r="F431" s="46">
        <v>7000</v>
      </c>
      <c r="G431" s="46">
        <v>7000</v>
      </c>
      <c r="H431" s="46">
        <f t="shared" si="21"/>
        <v>100</v>
      </c>
    </row>
    <row r="432" spans="1:8" ht="12.75">
      <c r="A432" s="25">
        <v>412700</v>
      </c>
      <c r="B432" s="139" t="s">
        <v>319</v>
      </c>
      <c r="C432" s="20" t="s">
        <v>428</v>
      </c>
      <c r="D432" s="46">
        <v>500</v>
      </c>
      <c r="E432" s="46">
        <v>420</v>
      </c>
      <c r="F432" s="46">
        <v>500</v>
      </c>
      <c r="G432" s="46">
        <v>500</v>
      </c>
      <c r="H432" s="46">
        <f t="shared" si="21"/>
        <v>100</v>
      </c>
    </row>
    <row r="433" spans="1:8" ht="12.75">
      <c r="A433" s="25">
        <v>412700</v>
      </c>
      <c r="B433" s="139" t="s">
        <v>319</v>
      </c>
      <c r="C433" s="20" t="s">
        <v>313</v>
      </c>
      <c r="D433" s="46">
        <v>500</v>
      </c>
      <c r="E433" s="46">
        <v>400.73</v>
      </c>
      <c r="F433" s="46">
        <v>1000</v>
      </c>
      <c r="G433" s="46">
        <v>1000</v>
      </c>
      <c r="H433" s="46">
        <f t="shared" si="21"/>
        <v>200</v>
      </c>
    </row>
    <row r="434" spans="1:8" ht="12.75">
      <c r="A434" s="25">
        <v>412900</v>
      </c>
      <c r="B434" s="139" t="s">
        <v>319</v>
      </c>
      <c r="C434" s="20" t="s">
        <v>321</v>
      </c>
      <c r="D434" s="46">
        <v>4000</v>
      </c>
      <c r="E434" s="46">
        <v>2354.96</v>
      </c>
      <c r="F434" s="46">
        <v>4000</v>
      </c>
      <c r="G434" s="46">
        <v>3000</v>
      </c>
      <c r="H434" s="46">
        <f t="shared" si="21"/>
        <v>75</v>
      </c>
    </row>
    <row r="435" spans="1:8" ht="12.75">
      <c r="A435" s="25">
        <v>412900</v>
      </c>
      <c r="B435" s="139" t="s">
        <v>319</v>
      </c>
      <c r="C435" s="20" t="s">
        <v>322</v>
      </c>
      <c r="D435" s="46">
        <v>4500</v>
      </c>
      <c r="E435" s="46">
        <v>1741.29</v>
      </c>
      <c r="F435" s="46">
        <v>4500</v>
      </c>
      <c r="G435" s="46">
        <v>5000</v>
      </c>
      <c r="H435" s="46">
        <f t="shared" si="21"/>
        <v>111.11111111111111</v>
      </c>
    </row>
    <row r="436" spans="1:8" ht="12.75">
      <c r="A436" s="25">
        <v>412900</v>
      </c>
      <c r="B436" s="139" t="s">
        <v>319</v>
      </c>
      <c r="C436" s="20" t="s">
        <v>127</v>
      </c>
      <c r="D436" s="46">
        <v>1000</v>
      </c>
      <c r="E436" s="46">
        <v>1135.76</v>
      </c>
      <c r="F436" s="46">
        <v>1500</v>
      </c>
      <c r="G436" s="46">
        <v>1000</v>
      </c>
      <c r="H436" s="46">
        <f t="shared" si="21"/>
        <v>100</v>
      </c>
    </row>
    <row r="437" spans="1:8" ht="12.75">
      <c r="A437" s="25">
        <v>412900</v>
      </c>
      <c r="B437" s="139" t="s">
        <v>319</v>
      </c>
      <c r="C437" s="20" t="s">
        <v>192</v>
      </c>
      <c r="D437" s="46"/>
      <c r="E437" s="46">
        <v>5650</v>
      </c>
      <c r="F437" s="46">
        <v>17110</v>
      </c>
      <c r="G437" s="46">
        <v>34370</v>
      </c>
      <c r="H437" s="46">
        <v>0</v>
      </c>
    </row>
    <row r="438" spans="1:8" ht="12.75">
      <c r="A438" s="25">
        <v>412900</v>
      </c>
      <c r="B438" s="139" t="s">
        <v>319</v>
      </c>
      <c r="C438" s="20" t="s">
        <v>323</v>
      </c>
      <c r="D438" s="46">
        <v>7100</v>
      </c>
      <c r="E438" s="46">
        <v>1829.87</v>
      </c>
      <c r="F438" s="46">
        <v>9200</v>
      </c>
      <c r="G438" s="46">
        <v>5000</v>
      </c>
      <c r="H438" s="46">
        <f t="shared" si="21"/>
        <v>70.4225352112676</v>
      </c>
    </row>
    <row r="439" spans="1:8" ht="12.75">
      <c r="A439" s="25"/>
      <c r="B439" s="25"/>
      <c r="C439" s="20"/>
      <c r="D439" s="46"/>
      <c r="E439" s="46"/>
      <c r="F439" s="46"/>
      <c r="G439" s="46"/>
      <c r="H439" s="46"/>
    </row>
    <row r="440" spans="1:8" ht="12.75">
      <c r="A440" s="27">
        <v>51</v>
      </c>
      <c r="B440" s="27"/>
      <c r="C440" s="31" t="s">
        <v>169</v>
      </c>
      <c r="D440" s="28">
        <f>SUM(D441)</f>
        <v>10000</v>
      </c>
      <c r="E440" s="28">
        <f>SUM(E441)</f>
        <v>1619.3899999999999</v>
      </c>
      <c r="F440" s="28">
        <f>SUM(F441)</f>
        <v>19790</v>
      </c>
      <c r="G440" s="28">
        <f>SUM(G441)</f>
        <v>38370</v>
      </c>
      <c r="H440" s="28">
        <f aca="true" t="shared" si="22" ref="H440:H445">SUM(G440/D440*100)</f>
        <v>383.70000000000005</v>
      </c>
    </row>
    <row r="441" spans="1:8" ht="12.75">
      <c r="A441" s="91">
        <v>511</v>
      </c>
      <c r="B441" s="91"/>
      <c r="C441" s="93" t="s">
        <v>170</v>
      </c>
      <c r="D441" s="28">
        <f>SUM(D442:D445)</f>
        <v>10000</v>
      </c>
      <c r="E441" s="28">
        <f>SUM(E442:E445)</f>
        <v>1619.3899999999999</v>
      </c>
      <c r="F441" s="28">
        <f>SUM(F442:F445)</f>
        <v>19790</v>
      </c>
      <c r="G441" s="28">
        <f>SUM(G442:G445)</f>
        <v>38370</v>
      </c>
      <c r="H441" s="28">
        <f t="shared" si="22"/>
        <v>383.70000000000005</v>
      </c>
    </row>
    <row r="442" spans="1:8" ht="12.75">
      <c r="A442" s="25">
        <v>511100</v>
      </c>
      <c r="B442" s="139" t="s">
        <v>324</v>
      </c>
      <c r="C442" s="20" t="s">
        <v>325</v>
      </c>
      <c r="D442" s="46"/>
      <c r="E442" s="46"/>
      <c r="F442" s="46">
        <v>9790</v>
      </c>
      <c r="G442" s="46">
        <v>29370</v>
      </c>
      <c r="H442" s="46">
        <v>0</v>
      </c>
    </row>
    <row r="443" spans="1:8" ht="12.75">
      <c r="A443" s="25">
        <v>511200</v>
      </c>
      <c r="B443" s="139" t="s">
        <v>319</v>
      </c>
      <c r="C443" s="20" t="s">
        <v>326</v>
      </c>
      <c r="D443" s="46"/>
      <c r="E443" s="46"/>
      <c r="F443" s="46"/>
      <c r="G443" s="46">
        <v>5000</v>
      </c>
      <c r="H443" s="46">
        <v>0</v>
      </c>
    </row>
    <row r="444" spans="1:8" ht="12.75">
      <c r="A444" s="25">
        <v>511300</v>
      </c>
      <c r="B444" s="139" t="s">
        <v>319</v>
      </c>
      <c r="C444" s="20" t="s">
        <v>315</v>
      </c>
      <c r="D444" s="46">
        <v>5000</v>
      </c>
      <c r="E444" s="46">
        <v>680.8</v>
      </c>
      <c r="F444" s="46">
        <v>5000</v>
      </c>
      <c r="G444" s="46">
        <v>2000</v>
      </c>
      <c r="H444" s="46">
        <f t="shared" si="22"/>
        <v>40</v>
      </c>
    </row>
    <row r="445" spans="1:8" ht="12.75">
      <c r="A445" s="25">
        <v>516100</v>
      </c>
      <c r="B445" s="139" t="s">
        <v>319</v>
      </c>
      <c r="C445" s="20" t="s">
        <v>327</v>
      </c>
      <c r="D445" s="46">
        <v>5000</v>
      </c>
      <c r="E445" s="46">
        <v>938.59</v>
      </c>
      <c r="F445" s="46">
        <v>5000</v>
      </c>
      <c r="G445" s="46">
        <v>2000</v>
      </c>
      <c r="H445" s="46">
        <f t="shared" si="22"/>
        <v>40</v>
      </c>
    </row>
    <row r="446" spans="1:8" ht="12.75">
      <c r="A446" s="20"/>
      <c r="B446" s="20"/>
      <c r="C446" s="20"/>
      <c r="D446" s="20"/>
      <c r="E446" s="20"/>
      <c r="F446" s="20"/>
      <c r="G446" s="20"/>
      <c r="H446" s="28"/>
    </row>
    <row r="447" spans="1:8" ht="12.75">
      <c r="A447" s="143"/>
      <c r="B447" s="143"/>
      <c r="C447" s="43" t="s">
        <v>328</v>
      </c>
      <c r="D447" s="44">
        <f>SUM(D440+D418)</f>
        <v>134100</v>
      </c>
      <c r="E447" s="44">
        <f>SUM(E440+E418)</f>
        <v>77034.36</v>
      </c>
      <c r="F447" s="44">
        <f>SUM(F440+F418)</f>
        <v>160100</v>
      </c>
      <c r="G447" s="44">
        <f>SUM(G440+G418)</f>
        <v>192240</v>
      </c>
      <c r="H447" s="44">
        <f>SUM(G447/D447*100)</f>
        <v>143.35570469798657</v>
      </c>
    </row>
    <row r="448" spans="1:8" ht="12.75">
      <c r="A448" s="120"/>
      <c r="B448" s="120"/>
      <c r="C448" s="118"/>
      <c r="D448" s="155"/>
      <c r="E448" s="155"/>
      <c r="F448" s="155"/>
      <c r="G448" s="155"/>
      <c r="H448" s="155"/>
    </row>
    <row r="449" spans="1:8" ht="12.75">
      <c r="A449" s="20"/>
      <c r="B449" s="20"/>
      <c r="C449" s="31"/>
      <c r="D449" s="28"/>
      <c r="E449" s="28"/>
      <c r="F449" s="28"/>
      <c r="G449" s="28"/>
      <c r="H449" s="28"/>
    </row>
    <row r="450" spans="1:8" ht="12.75">
      <c r="A450" s="31" t="s">
        <v>329</v>
      </c>
      <c r="B450" s="31"/>
      <c r="C450" s="31"/>
      <c r="D450" s="28"/>
      <c r="E450" s="28"/>
      <c r="F450" s="28"/>
      <c r="G450" s="28"/>
      <c r="H450" s="28"/>
    </row>
    <row r="451" spans="1:8" ht="12.75">
      <c r="A451" s="31" t="s">
        <v>330</v>
      </c>
      <c r="B451" s="31"/>
      <c r="C451" s="20"/>
      <c r="D451" s="28"/>
      <c r="E451" s="28"/>
      <c r="F451" s="28"/>
      <c r="G451" s="28"/>
      <c r="H451" s="28"/>
    </row>
    <row r="452" spans="1:8" ht="12.75">
      <c r="A452" s="20"/>
      <c r="B452" s="20"/>
      <c r="C452" s="20"/>
      <c r="D452" s="46"/>
      <c r="E452" s="46"/>
      <c r="F452" s="46"/>
      <c r="G452" s="46"/>
      <c r="H452" s="28"/>
    </row>
    <row r="453" spans="1:8" ht="12.75">
      <c r="A453" s="27">
        <v>41</v>
      </c>
      <c r="B453" s="27"/>
      <c r="C453" s="31" t="s">
        <v>122</v>
      </c>
      <c r="D453" s="28">
        <f>SUM(D455)</f>
        <v>15200</v>
      </c>
      <c r="E453" s="28">
        <f>SUM(E455)</f>
        <v>7654.79</v>
      </c>
      <c r="F453" s="28">
        <f>SUM(F455)</f>
        <v>15200</v>
      </c>
      <c r="G453" s="28">
        <f>SUM(G455)</f>
        <v>15700</v>
      </c>
      <c r="H453" s="28">
        <f>SUM(G453/D453*100)</f>
        <v>103.28947368421053</v>
      </c>
    </row>
    <row r="454" spans="1:8" ht="12.75">
      <c r="A454" s="25"/>
      <c r="B454" s="25"/>
      <c r="C454" s="20"/>
      <c r="D454" s="46"/>
      <c r="E454" s="46"/>
      <c r="F454" s="46"/>
      <c r="G454" s="46"/>
      <c r="H454" s="28"/>
    </row>
    <row r="455" spans="1:8" ht="12.75">
      <c r="A455" s="91">
        <v>412</v>
      </c>
      <c r="B455" s="91"/>
      <c r="C455" s="93" t="s">
        <v>92</v>
      </c>
      <c r="D455" s="28">
        <f>SUM(D456:D467)</f>
        <v>15200</v>
      </c>
      <c r="E455" s="28">
        <f>SUM(E456:E467)</f>
        <v>7654.79</v>
      </c>
      <c r="F455" s="28">
        <f>SUM(F456:F467)</f>
        <v>15200</v>
      </c>
      <c r="G455" s="28">
        <f>SUM(G456:G467)</f>
        <v>15700</v>
      </c>
      <c r="H455" s="28">
        <f aca="true" t="shared" si="23" ref="H455:H467">SUM(G455/D455*100)</f>
        <v>103.28947368421053</v>
      </c>
    </row>
    <row r="456" spans="1:8" ht="12.75">
      <c r="A456" s="25">
        <v>412200</v>
      </c>
      <c r="B456" s="139" t="s">
        <v>129</v>
      </c>
      <c r="C456" s="20" t="s">
        <v>310</v>
      </c>
      <c r="D456" s="46">
        <v>4000</v>
      </c>
      <c r="E456" s="46">
        <v>950.32</v>
      </c>
      <c r="F456" s="46">
        <v>4000</v>
      </c>
      <c r="G456" s="46">
        <v>4000</v>
      </c>
      <c r="H456" s="46">
        <f t="shared" si="23"/>
        <v>100</v>
      </c>
    </row>
    <row r="457" spans="1:8" ht="12.75">
      <c r="A457" s="25">
        <v>412200</v>
      </c>
      <c r="B457" s="139" t="s">
        <v>129</v>
      </c>
      <c r="C457" s="20" t="s">
        <v>287</v>
      </c>
      <c r="D457" s="46">
        <v>2000</v>
      </c>
      <c r="E457" s="46">
        <v>1713.21</v>
      </c>
      <c r="F457" s="46">
        <v>2000</v>
      </c>
      <c r="G457" s="46">
        <v>2400</v>
      </c>
      <c r="H457" s="46">
        <f t="shared" si="23"/>
        <v>120</v>
      </c>
    </row>
    <row r="458" spans="1:8" ht="12.75">
      <c r="A458" s="25">
        <v>412200</v>
      </c>
      <c r="B458" s="139" t="s">
        <v>129</v>
      </c>
      <c r="C458" s="20" t="s">
        <v>288</v>
      </c>
      <c r="D458" s="46">
        <v>1000</v>
      </c>
      <c r="E458" s="46">
        <v>731.75</v>
      </c>
      <c r="F458" s="46">
        <v>1000</v>
      </c>
      <c r="G458" s="46">
        <v>1000</v>
      </c>
      <c r="H458" s="46">
        <f t="shared" si="23"/>
        <v>100</v>
      </c>
    </row>
    <row r="459" spans="1:8" ht="12.75">
      <c r="A459" s="25">
        <v>412300</v>
      </c>
      <c r="B459" s="139" t="s">
        <v>129</v>
      </c>
      <c r="C459" s="20" t="s">
        <v>311</v>
      </c>
      <c r="D459" s="46">
        <v>1400</v>
      </c>
      <c r="E459" s="46">
        <v>1229.26</v>
      </c>
      <c r="F459" s="46">
        <v>1400</v>
      </c>
      <c r="G459" s="46">
        <v>1500</v>
      </c>
      <c r="H459" s="46">
        <f t="shared" si="23"/>
        <v>107.14285714285714</v>
      </c>
    </row>
    <row r="460" spans="1:8" ht="12.75">
      <c r="A460" s="25">
        <v>412500</v>
      </c>
      <c r="B460" s="139" t="s">
        <v>129</v>
      </c>
      <c r="C460" s="20" t="s">
        <v>312</v>
      </c>
      <c r="D460" s="46">
        <v>1000</v>
      </c>
      <c r="E460" s="46">
        <v>106.2</v>
      </c>
      <c r="F460" s="46">
        <v>1000</v>
      </c>
      <c r="G460" s="46">
        <v>1000</v>
      </c>
      <c r="H460" s="46">
        <f t="shared" si="23"/>
        <v>100</v>
      </c>
    </row>
    <row r="461" spans="1:8" ht="12.75">
      <c r="A461" s="25">
        <v>412400</v>
      </c>
      <c r="B461" s="139" t="s">
        <v>129</v>
      </c>
      <c r="C461" s="20" t="s">
        <v>290</v>
      </c>
      <c r="D461" s="46"/>
      <c r="E461" s="46"/>
      <c r="F461" s="46"/>
      <c r="G461" s="46">
        <v>400</v>
      </c>
      <c r="H461" s="46">
        <v>0</v>
      </c>
    </row>
    <row r="462" spans="1:8" ht="12.75">
      <c r="A462" s="25">
        <v>412600</v>
      </c>
      <c r="B462" s="139" t="s">
        <v>129</v>
      </c>
      <c r="C462" s="20" t="s">
        <v>125</v>
      </c>
      <c r="D462" s="46">
        <v>500</v>
      </c>
      <c r="E462" s="46">
        <v>180</v>
      </c>
      <c r="F462" s="46">
        <v>500</v>
      </c>
      <c r="G462" s="46">
        <v>400</v>
      </c>
      <c r="H462" s="46">
        <f t="shared" si="23"/>
        <v>80</v>
      </c>
    </row>
    <row r="463" spans="1:8" ht="12.75">
      <c r="A463" s="25">
        <v>412600</v>
      </c>
      <c r="B463" s="139" t="s">
        <v>129</v>
      </c>
      <c r="C463" s="20" t="s">
        <v>141</v>
      </c>
      <c r="D463" s="46">
        <v>400</v>
      </c>
      <c r="E463" s="46"/>
      <c r="F463" s="46">
        <v>400</v>
      </c>
      <c r="G463" s="46">
        <v>100</v>
      </c>
      <c r="H463" s="46">
        <f t="shared" si="23"/>
        <v>25</v>
      </c>
    </row>
    <row r="464" spans="1:8" ht="12.75">
      <c r="A464" s="25">
        <v>412700</v>
      </c>
      <c r="B464" s="139" t="s">
        <v>129</v>
      </c>
      <c r="C464" s="20" t="s">
        <v>292</v>
      </c>
      <c r="D464" s="46">
        <v>500</v>
      </c>
      <c r="E464" s="46"/>
      <c r="F464" s="46">
        <v>500</v>
      </c>
      <c r="G464" s="46">
        <v>500</v>
      </c>
      <c r="H464" s="46">
        <f t="shared" si="23"/>
        <v>100</v>
      </c>
    </row>
    <row r="465" spans="1:8" ht="12.75">
      <c r="A465" s="25">
        <v>412700</v>
      </c>
      <c r="B465" s="139" t="s">
        <v>129</v>
      </c>
      <c r="C465" s="20" t="s">
        <v>313</v>
      </c>
      <c r="D465" s="46">
        <v>1000</v>
      </c>
      <c r="E465" s="46">
        <v>28</v>
      </c>
      <c r="F465" s="46">
        <v>1000</v>
      </c>
      <c r="G465" s="46">
        <v>1000</v>
      </c>
      <c r="H465" s="46">
        <f t="shared" si="23"/>
        <v>100</v>
      </c>
    </row>
    <row r="466" spans="1:8" ht="12.75">
      <c r="A466" s="25">
        <v>412900</v>
      </c>
      <c r="B466" s="139" t="s">
        <v>129</v>
      </c>
      <c r="C466" s="20" t="s">
        <v>293</v>
      </c>
      <c r="D466" s="46">
        <v>2400</v>
      </c>
      <c r="E466" s="46">
        <v>1791.01</v>
      </c>
      <c r="F466" s="46">
        <v>2400</v>
      </c>
      <c r="G466" s="46">
        <v>2400</v>
      </c>
      <c r="H466" s="46">
        <f t="shared" si="23"/>
        <v>100</v>
      </c>
    </row>
    <row r="467" spans="1:8" ht="12.75">
      <c r="A467" s="25">
        <v>412900</v>
      </c>
      <c r="B467" s="139" t="s">
        <v>129</v>
      </c>
      <c r="C467" s="20" t="s">
        <v>331</v>
      </c>
      <c r="D467" s="46">
        <v>1000</v>
      </c>
      <c r="E467" s="46">
        <v>925.04</v>
      </c>
      <c r="F467" s="46">
        <v>1000</v>
      </c>
      <c r="G467" s="46">
        <v>1000</v>
      </c>
      <c r="H467" s="46">
        <f t="shared" si="23"/>
        <v>100</v>
      </c>
    </row>
    <row r="468" spans="1:8" ht="12.75">
      <c r="A468" s="25"/>
      <c r="B468" s="25"/>
      <c r="C468" s="20"/>
      <c r="D468" s="46"/>
      <c r="E468" s="46"/>
      <c r="F468" s="46"/>
      <c r="G468" s="46"/>
      <c r="H468" s="46"/>
    </row>
    <row r="469" spans="1:8" ht="12.75">
      <c r="A469" s="27">
        <v>51</v>
      </c>
      <c r="B469" s="27"/>
      <c r="C469" s="31" t="s">
        <v>169</v>
      </c>
      <c r="D469" s="28">
        <f>SUM(D470)</f>
        <v>5300</v>
      </c>
      <c r="E469" s="28">
        <f>SUM(E470)</f>
        <v>850.5</v>
      </c>
      <c r="F469" s="28">
        <f>SUM(F470)</f>
        <v>5300</v>
      </c>
      <c r="G469" s="28">
        <f>SUM(G470)</f>
        <v>5000</v>
      </c>
      <c r="H469" s="28">
        <f>SUM(G469/D469*100)</f>
        <v>94.33962264150944</v>
      </c>
    </row>
    <row r="470" spans="1:8" ht="12.75">
      <c r="A470" s="91">
        <v>511</v>
      </c>
      <c r="B470" s="91"/>
      <c r="C470" s="93" t="s">
        <v>170</v>
      </c>
      <c r="D470" s="90">
        <f>SUM(D471:D471)</f>
        <v>5300</v>
      </c>
      <c r="E470" s="90">
        <f>SUM(E471:E471)</f>
        <v>850.5</v>
      </c>
      <c r="F470" s="90">
        <f>SUM(F471:F471)</f>
        <v>5300</v>
      </c>
      <c r="G470" s="90">
        <f>SUM(G471:G471)</f>
        <v>5000</v>
      </c>
      <c r="H470" s="28">
        <f>SUM(G470/D470*100)</f>
        <v>94.33962264150944</v>
      </c>
    </row>
    <row r="471" spans="1:8" ht="12.75">
      <c r="A471" s="25">
        <v>511300</v>
      </c>
      <c r="B471" s="139" t="s">
        <v>129</v>
      </c>
      <c r="C471" s="20" t="s">
        <v>332</v>
      </c>
      <c r="D471" s="46">
        <v>5300</v>
      </c>
      <c r="E471" s="46">
        <v>850.5</v>
      </c>
      <c r="F471" s="46">
        <v>5300</v>
      </c>
      <c r="G471" s="46">
        <v>5000</v>
      </c>
      <c r="H471" s="46">
        <f>SUM(G471/D471*100)</f>
        <v>94.33962264150944</v>
      </c>
    </row>
    <row r="472" spans="1:8" ht="12.75">
      <c r="A472" s="143"/>
      <c r="B472" s="143"/>
      <c r="C472" s="43" t="s">
        <v>333</v>
      </c>
      <c r="D472" s="44">
        <f>SUM(D453+D469)</f>
        <v>20500</v>
      </c>
      <c r="E472" s="44">
        <f>SUM(E453+E469)</f>
        <v>8505.29</v>
      </c>
      <c r="F472" s="44">
        <f>SUM(F453+F469)</f>
        <v>20500</v>
      </c>
      <c r="G472" s="44">
        <f>SUM(G453+G469)</f>
        <v>20700</v>
      </c>
      <c r="H472" s="44">
        <f>SUM(G472/D472*100)</f>
        <v>100.97560975609755</v>
      </c>
    </row>
    <row r="473" spans="1:8" ht="12.75">
      <c r="A473" s="20"/>
      <c r="B473" s="20"/>
      <c r="C473" s="20"/>
      <c r="D473" s="46"/>
      <c r="E473" s="46"/>
      <c r="F473" s="46"/>
      <c r="G473" s="46"/>
      <c r="H473" s="28"/>
    </row>
    <row r="474" spans="1:8" ht="12.75">
      <c r="A474" s="40"/>
      <c r="B474" s="40"/>
      <c r="C474" s="40" t="s">
        <v>334</v>
      </c>
      <c r="D474" s="41">
        <f>SUM(D19+D52+D73+D85+D127+D175+D249+D296+D312+D375+D412+D447+D472)</f>
        <v>7590000</v>
      </c>
      <c r="E474" s="41">
        <f>SUM(E19+E52+E73+E85+E127+E175+E249+E296+E312+E375+E412+E447+E472)</f>
        <v>4838637.540000001</v>
      </c>
      <c r="F474" s="41">
        <f>SUM(F19+F52+F73+F85+F127+F175+F249+F296+F312+F375+F412+F447+F472)</f>
        <v>7687000</v>
      </c>
      <c r="G474" s="41">
        <f>SUM(G19+G52+G73+G85+G127+G175+G249+G296+G312+G375+G412+G447+G472)</f>
        <v>7950000</v>
      </c>
      <c r="H474" s="41">
        <f>SUM(G474/D474*100)</f>
        <v>104.74308300395256</v>
      </c>
    </row>
    <row r="475" spans="4:8" ht="12.75">
      <c r="D475" s="8"/>
      <c r="E475" s="8"/>
      <c r="F475" s="8"/>
      <c r="G475" s="8"/>
      <c r="H475" s="8"/>
    </row>
    <row r="476" spans="4:8" ht="12.75">
      <c r="D476" s="8"/>
      <c r="E476" s="8"/>
      <c r="F476" s="8"/>
      <c r="G476" s="8"/>
      <c r="H476" s="8"/>
    </row>
    <row r="477" spans="4:8" ht="12.75">
      <c r="D477" s="8"/>
      <c r="E477" s="8"/>
      <c r="F477" s="8"/>
      <c r="G477" s="8"/>
      <c r="H477" s="8"/>
    </row>
    <row r="478" spans="4:8" ht="12.75">
      <c r="D478" s="8"/>
      <c r="E478" s="8"/>
      <c r="F478" s="8"/>
      <c r="G478" s="8"/>
      <c r="H478" s="8"/>
    </row>
    <row r="479" spans="4:8" ht="12.75">
      <c r="D479" s="8"/>
      <c r="E479" s="8"/>
      <c r="F479" s="8"/>
      <c r="G479" s="8"/>
      <c r="H479" s="8"/>
    </row>
    <row r="480" spans="4:8" ht="12.75">
      <c r="D480" s="8"/>
      <c r="E480" s="8"/>
      <c r="F480" s="8"/>
      <c r="G480" s="8"/>
      <c r="H480" s="8"/>
    </row>
    <row r="481" spans="4:8" ht="12.75">
      <c r="D481" s="8"/>
      <c r="E481" s="8"/>
      <c r="F481" s="8"/>
      <c r="G481" s="8"/>
      <c r="H481" s="8"/>
    </row>
    <row r="482" spans="5:8" ht="12.75">
      <c r="E482" s="8"/>
      <c r="F482" s="8"/>
      <c r="G482" s="8"/>
      <c r="H482" s="8"/>
    </row>
    <row r="483" ht="12.75">
      <c r="C483" s="8"/>
    </row>
    <row r="484" ht="12.75">
      <c r="C484" s="10"/>
    </row>
    <row r="491" spans="4:8" ht="12.75">
      <c r="D491" s="10"/>
      <c r="E491" s="10"/>
      <c r="F491" s="10"/>
      <c r="G491" s="10"/>
      <c r="H491" s="10"/>
    </row>
    <row r="492" ht="12.75">
      <c r="C492" s="10"/>
    </row>
  </sheetData>
  <printOptions/>
  <pageMargins left="0.75" right="0.25" top="0.5" bottom="0.5" header="0" footer="0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9"/>
  <sheetViews>
    <sheetView zoomScalePageLayoutView="0" workbookViewId="0" topLeftCell="A1">
      <selection activeCell="J18" sqref="J18"/>
    </sheetView>
  </sheetViews>
  <sheetFormatPr defaultColWidth="9.140625" defaultRowHeight="12.75"/>
  <cols>
    <col min="1" max="1" width="4.57421875" style="0" customWidth="1"/>
    <col min="2" max="2" width="7.7109375" style="0" customWidth="1"/>
    <col min="3" max="3" width="37.28125" style="0" customWidth="1"/>
    <col min="4" max="4" width="13.7109375" style="0" customWidth="1"/>
    <col min="5" max="7" width="14.140625" style="0" customWidth="1"/>
    <col min="8" max="8" width="8.421875" style="0" customWidth="1"/>
  </cols>
  <sheetData>
    <row r="1" ht="12.75">
      <c r="A1" s="6" t="s">
        <v>413</v>
      </c>
    </row>
    <row r="2" spans="1:8" ht="12.75">
      <c r="A2" s="5"/>
      <c r="C2" s="6" t="s">
        <v>466</v>
      </c>
      <c r="D2" s="1"/>
      <c r="E2" s="1"/>
      <c r="F2" s="1"/>
      <c r="G2" s="1"/>
      <c r="H2" s="1"/>
    </row>
    <row r="3" spans="1:8" ht="12.75">
      <c r="A3" s="5"/>
      <c r="B3" s="6"/>
      <c r="C3" s="6"/>
      <c r="D3" s="1"/>
      <c r="E3" s="1"/>
      <c r="F3" s="1"/>
      <c r="G3" s="1"/>
      <c r="H3" s="1"/>
    </row>
    <row r="4" spans="1:8" ht="12.75">
      <c r="A4" s="114" t="s">
        <v>367</v>
      </c>
      <c r="B4" s="146" t="s">
        <v>368</v>
      </c>
      <c r="C4" s="147" t="s">
        <v>369</v>
      </c>
      <c r="D4" s="148" t="s">
        <v>22</v>
      </c>
      <c r="E4" s="147" t="s">
        <v>70</v>
      </c>
      <c r="F4" s="148" t="s">
        <v>500</v>
      </c>
      <c r="G4" s="135" t="s">
        <v>22</v>
      </c>
      <c r="H4" s="148" t="s">
        <v>23</v>
      </c>
    </row>
    <row r="5" spans="1:8" ht="12.75">
      <c r="A5" s="149"/>
      <c r="B5" s="150" t="s">
        <v>35</v>
      </c>
      <c r="C5" s="151"/>
      <c r="D5" s="152">
        <v>2015</v>
      </c>
      <c r="E5" s="153" t="s">
        <v>457</v>
      </c>
      <c r="F5" s="152">
        <v>2015</v>
      </c>
      <c r="G5" s="150">
        <v>2016</v>
      </c>
      <c r="H5" s="154" t="s">
        <v>459</v>
      </c>
    </row>
    <row r="6" spans="1:8" ht="9.75" customHeight="1">
      <c r="A6" s="70">
        <v>1</v>
      </c>
      <c r="B6" s="70">
        <v>2</v>
      </c>
      <c r="C6" s="70">
        <v>3</v>
      </c>
      <c r="D6" s="70">
        <v>4</v>
      </c>
      <c r="E6" s="70">
        <v>5</v>
      </c>
      <c r="F6" s="70">
        <v>6</v>
      </c>
      <c r="G6" s="70">
        <v>7</v>
      </c>
      <c r="H6" s="70">
        <v>8</v>
      </c>
    </row>
    <row r="7" spans="1:8" ht="12.75">
      <c r="A7" s="20" t="s">
        <v>370</v>
      </c>
      <c r="B7" s="22" t="s">
        <v>371</v>
      </c>
      <c r="C7" s="20" t="s">
        <v>372</v>
      </c>
      <c r="D7" s="23">
        <v>2729698.84</v>
      </c>
      <c r="E7" s="21">
        <v>1750892</v>
      </c>
      <c r="F7" s="34">
        <v>2740932.15</v>
      </c>
      <c r="G7" s="34">
        <v>3027160</v>
      </c>
      <c r="H7" s="34">
        <f>SUM(G7/D7*100)</f>
        <v>110.89721531332006</v>
      </c>
    </row>
    <row r="8" spans="1:8" ht="12.75">
      <c r="A8" s="20" t="s">
        <v>373</v>
      </c>
      <c r="B8" s="24" t="s">
        <v>374</v>
      </c>
      <c r="C8" s="20" t="s">
        <v>375</v>
      </c>
      <c r="D8" s="23">
        <v>7000</v>
      </c>
      <c r="E8" s="21"/>
      <c r="F8" s="34">
        <v>7000</v>
      </c>
      <c r="G8" s="34">
        <v>7000</v>
      </c>
      <c r="H8" s="34">
        <f aca="true" t="shared" si="0" ref="H8:H19">SUM(G8/D8*100)</f>
        <v>100</v>
      </c>
    </row>
    <row r="9" spans="1:8" ht="12.75">
      <c r="A9" s="20" t="s">
        <v>376</v>
      </c>
      <c r="B9" s="24" t="s">
        <v>377</v>
      </c>
      <c r="C9" s="25" t="s">
        <v>378</v>
      </c>
      <c r="D9" s="23">
        <v>225200</v>
      </c>
      <c r="E9" s="21">
        <v>129900.05</v>
      </c>
      <c r="F9" s="34">
        <v>220200</v>
      </c>
      <c r="G9" s="34">
        <v>212200</v>
      </c>
      <c r="H9" s="34">
        <f t="shared" si="0"/>
        <v>94.22735346358793</v>
      </c>
    </row>
    <row r="10" spans="1:8" ht="12.75">
      <c r="A10" s="25">
        <v>4</v>
      </c>
      <c r="B10" s="24" t="s">
        <v>379</v>
      </c>
      <c r="C10" s="25" t="s">
        <v>380</v>
      </c>
      <c r="D10" s="23">
        <v>542800</v>
      </c>
      <c r="E10" s="21">
        <v>426829</v>
      </c>
      <c r="F10" s="34">
        <v>696430</v>
      </c>
      <c r="G10" s="34">
        <v>877200</v>
      </c>
      <c r="H10" s="34">
        <f t="shared" si="0"/>
        <v>161.60648489314664</v>
      </c>
    </row>
    <row r="11" spans="1:8" ht="12.75">
      <c r="A11" s="20" t="s">
        <v>381</v>
      </c>
      <c r="B11" s="24" t="s">
        <v>382</v>
      </c>
      <c r="C11" s="25" t="s">
        <v>383</v>
      </c>
      <c r="D11" s="23">
        <v>50000</v>
      </c>
      <c r="E11" s="21">
        <v>27389</v>
      </c>
      <c r="F11" s="34">
        <v>57500</v>
      </c>
      <c r="G11" s="34">
        <v>55500</v>
      </c>
      <c r="H11" s="34">
        <f t="shared" si="0"/>
        <v>111.00000000000001</v>
      </c>
    </row>
    <row r="12" spans="1:8" ht="12.75">
      <c r="A12" s="20" t="s">
        <v>384</v>
      </c>
      <c r="B12" s="24" t="s">
        <v>385</v>
      </c>
      <c r="C12" s="25" t="s">
        <v>386</v>
      </c>
      <c r="D12" s="23">
        <v>514000</v>
      </c>
      <c r="E12" s="21">
        <v>435276</v>
      </c>
      <c r="F12" s="34">
        <v>541020</v>
      </c>
      <c r="G12" s="34">
        <v>270000</v>
      </c>
      <c r="H12" s="34">
        <f t="shared" si="0"/>
        <v>52.52918287937744</v>
      </c>
    </row>
    <row r="13" spans="1:8" ht="12.75">
      <c r="A13" s="25">
        <v>7</v>
      </c>
      <c r="B13" s="24" t="s">
        <v>387</v>
      </c>
      <c r="C13" s="25" t="s">
        <v>388</v>
      </c>
      <c r="D13" s="23">
        <v>112000</v>
      </c>
      <c r="E13" s="21">
        <v>82563.41</v>
      </c>
      <c r="F13" s="34">
        <v>138300</v>
      </c>
      <c r="G13" s="34">
        <v>118000</v>
      </c>
      <c r="H13" s="34">
        <f t="shared" si="0"/>
        <v>105.35714285714286</v>
      </c>
    </row>
    <row r="14" spans="1:8" ht="12.75">
      <c r="A14" s="25">
        <v>8</v>
      </c>
      <c r="B14" s="24" t="s">
        <v>389</v>
      </c>
      <c r="C14" s="25" t="s">
        <v>390</v>
      </c>
      <c r="D14" s="23">
        <v>525700</v>
      </c>
      <c r="E14" s="21">
        <v>361446</v>
      </c>
      <c r="F14" s="34">
        <v>461700</v>
      </c>
      <c r="G14" s="34">
        <v>540400</v>
      </c>
      <c r="H14" s="34">
        <f t="shared" si="0"/>
        <v>102.79627163781623</v>
      </c>
    </row>
    <row r="15" spans="1:8" ht="12.75">
      <c r="A15" s="25">
        <v>9</v>
      </c>
      <c r="B15" s="24" t="s">
        <v>391</v>
      </c>
      <c r="C15" s="25" t="s">
        <v>392</v>
      </c>
      <c r="D15" s="23">
        <v>548020</v>
      </c>
      <c r="E15" s="21">
        <v>355269.64</v>
      </c>
      <c r="F15" s="34">
        <v>622420</v>
      </c>
      <c r="G15" s="34">
        <v>659340</v>
      </c>
      <c r="H15" s="34">
        <f t="shared" si="0"/>
        <v>120.31312725812926</v>
      </c>
    </row>
    <row r="16" spans="1:8" ht="12.75">
      <c r="A16" s="26">
        <v>10</v>
      </c>
      <c r="B16" s="19" t="s">
        <v>393</v>
      </c>
      <c r="C16" s="25" t="s">
        <v>394</v>
      </c>
      <c r="D16" s="23">
        <v>1249500</v>
      </c>
      <c r="E16" s="21">
        <v>862163</v>
      </c>
      <c r="F16" s="34">
        <v>1204960</v>
      </c>
      <c r="G16" s="34">
        <v>1234400</v>
      </c>
      <c r="H16" s="34">
        <f t="shared" si="0"/>
        <v>98.79151660664266</v>
      </c>
    </row>
    <row r="17" spans="1:8" ht="12.75">
      <c r="A17" s="25">
        <v>11</v>
      </c>
      <c r="B17" s="19" t="s">
        <v>96</v>
      </c>
      <c r="C17" s="30" t="s">
        <v>403</v>
      </c>
      <c r="D17" s="23">
        <v>609081.16</v>
      </c>
      <c r="E17" s="21">
        <v>308443.29</v>
      </c>
      <c r="F17" s="34">
        <v>709537.85</v>
      </c>
      <c r="G17" s="34">
        <v>681800</v>
      </c>
      <c r="H17" s="34">
        <f t="shared" si="0"/>
        <v>111.939105126811</v>
      </c>
    </row>
    <row r="18" spans="1:8" ht="12.75">
      <c r="A18" s="20"/>
      <c r="B18" s="20"/>
      <c r="C18" s="27"/>
      <c r="D18" s="28"/>
      <c r="E18" s="28"/>
      <c r="F18" s="28"/>
      <c r="G18" s="28"/>
      <c r="H18" s="34"/>
    </row>
    <row r="19" spans="1:8" ht="12.75">
      <c r="A19" s="73"/>
      <c r="B19" s="73"/>
      <c r="C19" s="72" t="s">
        <v>405</v>
      </c>
      <c r="D19" s="144">
        <f>SUM(D7:D18)</f>
        <v>7113000</v>
      </c>
      <c r="E19" s="144">
        <f>SUM(E7:E18)</f>
        <v>4740171.39</v>
      </c>
      <c r="F19" s="144">
        <f>SUM(F7:F18)</f>
        <v>7400000</v>
      </c>
      <c r="G19" s="144">
        <f>SUM(G7:G18)</f>
        <v>7683000</v>
      </c>
      <c r="H19" s="145">
        <f t="shared" si="0"/>
        <v>108.01349641501477</v>
      </c>
    </row>
    <row r="20" spans="1:8" ht="15">
      <c r="A20" s="17"/>
      <c r="B20" s="17"/>
      <c r="C20" s="17"/>
      <c r="D20" s="18"/>
      <c r="E20" s="18"/>
      <c r="F20" s="18"/>
      <c r="G20" s="18"/>
      <c r="H20" s="18"/>
    </row>
    <row r="21" spans="1:8" ht="12.75">
      <c r="A21" s="5"/>
      <c r="B21" s="12" t="s">
        <v>404</v>
      </c>
      <c r="C21" s="15" t="s">
        <v>502</v>
      </c>
      <c r="H21" s="8"/>
    </row>
    <row r="22" spans="1:8" ht="12.75">
      <c r="A22" s="5"/>
      <c r="B22" s="12" t="s">
        <v>404</v>
      </c>
      <c r="C22" s="32" t="s">
        <v>395</v>
      </c>
      <c r="H22" s="29"/>
    </row>
    <row r="23" ht="12.75">
      <c r="E23" s="29"/>
    </row>
    <row r="31" spans="5:8" ht="12.75">
      <c r="E31" s="33"/>
      <c r="F31" s="33"/>
      <c r="G31" s="33"/>
      <c r="H31" s="33"/>
    </row>
    <row r="33" spans="5:8" ht="12.75">
      <c r="E33" s="33"/>
      <c r="F33" s="33"/>
      <c r="G33" s="33"/>
      <c r="H33" s="33"/>
    </row>
    <row r="38" spans="4:7" ht="12.75">
      <c r="D38" s="8"/>
      <c r="E38" s="8"/>
      <c r="F38" s="8"/>
      <c r="G38" s="8"/>
    </row>
    <row r="39" spans="4:7" ht="12.75">
      <c r="D39" s="29"/>
      <c r="E39" s="29"/>
      <c r="F39" s="29"/>
      <c r="G39" s="29"/>
    </row>
  </sheetData>
  <sheetProtection/>
  <printOptions/>
  <pageMargins left="0.9448818897637796" right="0.9448818897637796" top="0.984251968503937" bottom="0.984251968503937" header="0.5118110236220472" footer="0.5118110236220472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Opcina/Opstina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milevak</dc:creator>
  <cp:keywords/>
  <dc:description/>
  <cp:lastModifiedBy>mkerezovic</cp:lastModifiedBy>
  <cp:lastPrinted>2015-11-16T12:11:50Z</cp:lastPrinted>
  <dcterms:created xsi:type="dcterms:W3CDTF">2006-11-13T11:04:07Z</dcterms:created>
  <dcterms:modified xsi:type="dcterms:W3CDTF">2015-11-16T12:12:09Z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2074</vt:i4>
  </property>
</Properties>
</file>