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<sst xmlns="http://schemas.openxmlformats.org/spreadsheetml/2006/main" count="933" uniqueCount="514">
  <si>
    <t>РЕБАЛАНС БУЏЕТА ОПШТИНЕ КОТОР ВАРОШ ЗА  2016. ГОДИНУ - ОПШТИ ДИО</t>
  </si>
  <si>
    <t>Прилог 1.</t>
  </si>
  <si>
    <t>Економски</t>
  </si>
  <si>
    <t>Фун.</t>
  </si>
  <si>
    <t>О      П      И     С</t>
  </si>
  <si>
    <t>План</t>
  </si>
  <si>
    <t>Извршење</t>
  </si>
  <si>
    <t>Износ за</t>
  </si>
  <si>
    <t>Ребаланс</t>
  </si>
  <si>
    <t>Индеx</t>
  </si>
  <si>
    <t>код</t>
  </si>
  <si>
    <t>Сеп-2016</t>
  </si>
  <si>
    <t>ребаланс</t>
  </si>
  <si>
    <t>7/4.</t>
  </si>
  <si>
    <t>А.</t>
  </si>
  <si>
    <t>БУЏЕТСКИ ПРИХОДИ (I+II+III+IV)</t>
  </si>
  <si>
    <t>I Порески приходи</t>
  </si>
  <si>
    <t>Порези на лична примања и приходе од самост.дјелатности</t>
  </si>
  <si>
    <t>Порези на имовину</t>
  </si>
  <si>
    <t>Порези на промет производа и услуга (заостале обавезе)</t>
  </si>
  <si>
    <t>Индиректни порези дoзначени од УИО</t>
  </si>
  <si>
    <t>Остали порески приходи</t>
  </si>
  <si>
    <t>II 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</si>
  <si>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</si>
  <si>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</si>
  <si>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Новчане казне</t>
  </si>
  <si>
    <t>Остали непорески приходи</t>
  </si>
  <si>
    <t>III Грантови</t>
  </si>
  <si>
    <t xml:space="preserve">Грантови </t>
  </si>
  <si>
    <t>IV Трансфери између буџетских јединица</t>
  </si>
  <si>
    <t>Трансфери између буџетских јединица различитих нивоа власти</t>
  </si>
  <si>
    <t>Б.</t>
  </si>
  <si>
    <t>БУЏЕТСКИ РАСХОДИ  (I+II+III)</t>
  </si>
  <si>
    <t>I 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</si>
  <si>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</si>
  <si>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</si>
  <si>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</si>
  <si>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</si>
  <si>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Грантови</t>
  </si>
  <si>
    <t>Дознаке појединцима које се исплаћују из буџета општине</t>
  </si>
  <si>
    <t>***</t>
  </si>
  <si>
    <t>III Буџетска резерва</t>
  </si>
  <si>
    <t>В.</t>
  </si>
  <si>
    <t>БРУТО БУЏЕТСКИ СУФИЦИТ/ДЕФИЦИТ (А-Б)</t>
  </si>
  <si>
    <t>Г.</t>
  </si>
  <si>
    <t>НЕТО ИЗДАЦИ ЗА НЕФИНАНСИЈСКУ ИМОВИНУ (I-II)</t>
  </si>
  <si>
    <t>I Примици за нефинансијску имовину</t>
  </si>
  <si>
    <t>II Издаци за нефинансијску имовину</t>
  </si>
  <si>
    <t>Д.</t>
  </si>
  <si>
    <t>БУЏЕТСКИ СУФИЦИТ/ДЕФИЦИТ (В+Г)</t>
  </si>
  <si>
    <t>Ђ.</t>
  </si>
  <si>
    <t>НЕТО ФИНАНСИРАЊЕ (Е+Ж+З)</t>
  </si>
  <si>
    <t>Е.</t>
  </si>
  <si>
    <t>НЕТО ПРИМИЦИ ОД ФИНАНСИЈСКЕ ИМОВИНЕ (I-II)</t>
  </si>
  <si>
    <t>I Примици од финансијске имовине</t>
  </si>
  <si>
    <t>II Издаци за финансијску имовину</t>
  </si>
  <si>
    <t>Ж.</t>
  </si>
  <si>
    <t>НЕТО ЗАДУЖИВАЊЕ (I-II)</t>
  </si>
  <si>
    <t>I Примици од задуживања</t>
  </si>
  <si>
    <t>II Издаци за отплату дугова</t>
  </si>
  <si>
    <t>З.</t>
  </si>
  <si>
    <t>РАСПОДЈЕЛА СУФИЦИТА ИЗ РАНИЈИХ ПЕРИОДА</t>
  </si>
  <si>
    <t>И.</t>
  </si>
  <si>
    <t>РАЗЛИКА У ФИНАНСИРАЊУ (Д+Ђ)</t>
  </si>
  <si>
    <t>Буџетски приходи и примици (оквир буџета)</t>
  </si>
  <si>
    <t>Буџетски расходи и издаци (оквир буџета)</t>
  </si>
  <si>
    <t>Прилог 2.</t>
  </si>
  <si>
    <t>БУЏЕТСКИ ПРИХОДИ</t>
  </si>
  <si>
    <t>Порески и непорески приходи (71+72)</t>
  </si>
  <si>
    <t>ПОРЕСКИ ПРИХОДИ</t>
  </si>
  <si>
    <t>Порез на приходе од самосталних дјелатности</t>
  </si>
  <si>
    <t>Порез на приходе од самос. дјелат.у паушалном износу</t>
  </si>
  <si>
    <t>Порез на лична примања</t>
  </si>
  <si>
    <t>Порез на лична примања од самосталне дјелатности</t>
  </si>
  <si>
    <t>Порез на имовину</t>
  </si>
  <si>
    <t>Порез на непокретности</t>
  </si>
  <si>
    <t>Порез на насљеђе и поклоне</t>
  </si>
  <si>
    <t>Порез на пренос непокретности и права</t>
  </si>
  <si>
    <t>Порези на промет производа</t>
  </si>
  <si>
    <t>Порези на промет услуга</t>
  </si>
  <si>
    <t>Акцизе на деривате нафте (из ран.периода)</t>
  </si>
  <si>
    <t>Индиректни порези дозначени од УИО</t>
  </si>
  <si>
    <t>Порез на добитке од игара на срећу</t>
  </si>
  <si>
    <t>НЕПОРЕСКИ ПРИХОДИ</t>
  </si>
  <si>
    <t>Приходи од финансијске и нефинансијске имовине</t>
  </si>
  <si>
    <t>и позитивних курсних разлика</t>
  </si>
  <si>
    <t>Приходи од давања у закуп објеката општине</t>
  </si>
  <si>
    <t>Приходи од давања у закуп објеката СШЦ Н.Тесла</t>
  </si>
  <si>
    <t xml:space="preserve">Приходи од земљишне ренте </t>
  </si>
  <si>
    <t>Приход од камата на новчана средства на ЈРТ</t>
  </si>
  <si>
    <t>Приход од камата на новчана средства на РПН</t>
  </si>
  <si>
    <t>Накнаде и таксе и приходи од пружања јавних услуга</t>
  </si>
  <si>
    <t>Административне накнаде и таксе</t>
  </si>
  <si>
    <t>Посебна републичка такса на нафтне деривате (из ран.периода)</t>
  </si>
  <si>
    <t>Општинске административне таксе</t>
  </si>
  <si>
    <t>Комуналне накнаде и таксе</t>
  </si>
  <si>
    <t>Комуналне таксе на фирму</t>
  </si>
  <si>
    <t>Комуналне таксе за држање мот.друмских и прикљ.возила</t>
  </si>
  <si>
    <t>Ком.такса за коришћ.простора на јавним површина</t>
  </si>
  <si>
    <t>Комуналне таксе за држање средстава за игру</t>
  </si>
  <si>
    <t>Комуналне таксе за прир.муз.програма у угост.објектима</t>
  </si>
  <si>
    <t xml:space="preserve">Комуналне таксе за коришћење </t>
  </si>
  <si>
    <t>Комунална такса за коришћење рекламних паноа</t>
  </si>
  <si>
    <t>Комунална такса за кориштење простора за паркирање</t>
  </si>
  <si>
    <t>Комунална такса за коришћење слобободних површина</t>
  </si>
  <si>
    <t>Комуналне таксе на остале предмете таксирања-pr.kanaliz.</t>
  </si>
  <si>
    <t>Накнаде по разним основама</t>
  </si>
  <si>
    <t>Накнаде за уређивање грађевинског земљишта</t>
  </si>
  <si>
    <t>Накнаде за коришћење грађевинског земљишта</t>
  </si>
  <si>
    <t>Накнада за коришћење минералних сировина</t>
  </si>
  <si>
    <t>Накнада за промјену намјене пољопривредног земљишта</t>
  </si>
  <si>
    <t xml:space="preserve">Средства за проширену репродукцију шума </t>
  </si>
  <si>
    <t>Средства за репродук.шума оств.продајом шумских сортимената</t>
  </si>
  <si>
    <t>Средства за репродук.шума из ранијих година (уплата на трезор)</t>
  </si>
  <si>
    <t>Накнада за обављ.пос.од опш.интереса у шум.у прив.својини</t>
  </si>
  <si>
    <t>Накнада за воде за пиће у јавном водоснабдијевању</t>
  </si>
  <si>
    <t>Накнада за воде за друге намјене за људску употребу</t>
  </si>
  <si>
    <t>Накнада за воде за наводњавање</t>
  </si>
  <si>
    <t>Накнада за воде и минералне воде које се користе за флаширање</t>
  </si>
  <si>
    <t>Накнада  за заштиту вода коју плаћају вл.тр.сред која кор.нафту</t>
  </si>
  <si>
    <t>Накнада за испуштање отпадних вода</t>
  </si>
  <si>
    <t>Накнада за произ.елек.енергије добијене коришћ.хидроенр.</t>
  </si>
  <si>
    <t>Накнада за кориштење комуналних добара од општег интереса</t>
  </si>
  <si>
    <t>Накнада за воде за узгој рибе</t>
  </si>
  <si>
    <t>Накнада за воде за инд.процесе, укључујући и термоелектране</t>
  </si>
  <si>
    <t>Средства за финан.посебних мјера заштите од пожара</t>
  </si>
  <si>
    <t>Концесионе накн.за кориш.природ.и др.добара од опш.интереса</t>
  </si>
  <si>
    <t>Приходи од пружања јавних услуга</t>
  </si>
  <si>
    <t>Приходи општинских органа управе</t>
  </si>
  <si>
    <t>Властити приходи буџ.корисника-Центар за социјални рад</t>
  </si>
  <si>
    <t>Властити приходи буџ.корисника-Дјечији вртић "Лариса Шугић"</t>
  </si>
  <si>
    <t>Властити приходи буџ.корисника-СШЦ "Никола Тесла"</t>
  </si>
  <si>
    <t>Властити приходи буџ.корисника-Народна библиотека</t>
  </si>
  <si>
    <t>Новч.  казне изреч. у прекршај. пост.за прек прописане актом СО</t>
  </si>
  <si>
    <t>Остали општински непорески приходи-тенд.докум.и др.</t>
  </si>
  <si>
    <t>Остали општински непорески приходи-бол.прип.општина</t>
  </si>
  <si>
    <t>Остали општински непорески приходи-бол.ЦСР</t>
  </si>
  <si>
    <t>Остали општински непорески приходи-прип.ДВ</t>
  </si>
  <si>
    <t>Грантови из земље</t>
  </si>
  <si>
    <t xml:space="preserve">Капитални грантови из земље </t>
  </si>
  <si>
    <t>Трансфери између буџетских јединица</t>
  </si>
  <si>
    <t>Трансфери ЈЛС за пројекте-поплаве</t>
  </si>
  <si>
    <t>Трансфери ЈЛС за пројекте-соц.заштита-ЦСР</t>
  </si>
  <si>
    <t>Трансфери ЈЛС за пројекте-образовање-ДВ</t>
  </si>
  <si>
    <t>Трансфери ЈЛС за пројекте-образовање-СШЦ</t>
  </si>
  <si>
    <t>ПРИМИЦИ ЗА НЕФИНАНСИЈСКУ ИМОВИНУ</t>
  </si>
  <si>
    <t>Примици за нефинансијску имовину</t>
  </si>
  <si>
    <t>Примици за непроизведену сталну имовину</t>
  </si>
  <si>
    <t>Примици за земљиште</t>
  </si>
  <si>
    <t>Примици од залиха материјала,робе и инвентара</t>
  </si>
  <si>
    <t>Примици од залиха робе -СШЦ</t>
  </si>
  <si>
    <t>Примици по основу пореза на додату вриједност</t>
  </si>
  <si>
    <t xml:space="preserve">Примици по основу пореза на додату вриједност који се </t>
  </si>
  <si>
    <t>наплаћује од надлежне пореске институције</t>
  </si>
  <si>
    <t>УКУПНИ БУЏЕТСКИ ПРИХОДИ И ПРИМИЦИ  ЗА НЕФИНАНСИЈСКУ ИМОВИНУ</t>
  </si>
  <si>
    <t>РЕБАЛАНС БУЏЕТА ОПШТИНЕ КОТОР ВАРОШ ЗА  2016. ГОДИНУ - БУЏЕТСКИ ПРИХОДИ И ПРИМИЦИ ЗА НЕФИНАНСИЈСКУ ИМОВИНУ</t>
  </si>
  <si>
    <t>РЕБАЛАНС БУЏЕТА ОПШТИНЕ КОТОР ВАРОШ ЗА  2016. ГОДИНУ - БУЏЕТСКИ РАСХОДИ И ИЗДАЦИ ЗА НЕФИНАНСИЈСКУ ИМОВИНУ</t>
  </si>
  <si>
    <t>Прилог 3.</t>
  </si>
  <si>
    <t xml:space="preserve">БУЏЕТСКИ РАСХОДИ </t>
  </si>
  <si>
    <t>Текући расходи</t>
  </si>
  <si>
    <t>Расходи за бруто плате</t>
  </si>
  <si>
    <t>Расходи за  бруто накнаде и остала лична примања</t>
  </si>
  <si>
    <t>Расходи по основу закупа објеката и опреме</t>
  </si>
  <si>
    <t>Расходи по основу утрошка енергије.комуналних и ком.услуга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</si>
  <si>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</si>
  <si>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</si>
  <si>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</si>
  <si>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</si>
  <si>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</si>
  <si>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одрж.јавних површина и заштите животне средине</t>
  </si>
  <si>
    <t>Остали непоменути расходи</t>
  </si>
  <si>
    <t>Расходи финансирања и др.финансијски трошкови</t>
  </si>
  <si>
    <t xml:space="preserve">Расходи по основу камата на хартије од вриједности </t>
  </si>
  <si>
    <t>Расходи за камате на кредит ЕИБ</t>
  </si>
  <si>
    <t>Расходи по основу затезних камата</t>
  </si>
  <si>
    <t>Грантови у земљи</t>
  </si>
  <si>
    <t>Дознаке на име социјалне заштите</t>
  </si>
  <si>
    <t>Дознаке грађанима које се исплаћују из буџета општине</t>
  </si>
  <si>
    <t>Дознаке другим институц.обавезног социјалног осигурања</t>
  </si>
  <si>
    <t>Дознаке пружаоцима услуга социјалне заштите</t>
  </si>
  <si>
    <t>********</t>
  </si>
  <si>
    <t>БУЏЕТСКА РЕЗЕРВА:</t>
  </si>
  <si>
    <t>ИЗДАЦИ ЗА НЕФИНАНСИЈСКУ ИМОВИНУ</t>
  </si>
  <si>
    <t>Издаци за нефинансијску имовину</t>
  </si>
  <si>
    <t>Издаци за произведену сталну имовину</t>
  </si>
  <si>
    <t>Издаци за изградњу и прибављање зграда и објеката</t>
  </si>
  <si>
    <t>Издаци за инв.одрж.реконст.и адапт.зграда и објеката</t>
  </si>
  <si>
    <t>Издаци за набавку постројења и опреме</t>
  </si>
  <si>
    <t>Издаци за нематер.и произведену имовину-планови,програми</t>
  </si>
  <si>
    <t xml:space="preserve">Издаци за залихе материјала, робе и </t>
  </si>
  <si>
    <t>ситног инвентара, ауто гума и амбалаже</t>
  </si>
  <si>
    <t>Издаци за залихе ситног инвентара и ауто гума</t>
  </si>
  <si>
    <t>Издаци по основу пореза на додатуи вриједност</t>
  </si>
  <si>
    <t>Издаци по основу ПДВ-а који се плаћа добављачу (пр.канал-кредит)</t>
  </si>
  <si>
    <t>УКУПНИ БУЏЕТСКИ РАСХОДИ И ИЗДАЦИ ЗА НЕФИНАНСИЈСКУ ИМОВИНУ</t>
  </si>
  <si>
    <t>РЕБАЛАНС БУЏЕТА ОПШТИНЕ КОТОР ВАРОШ ЗА  2016. ГОДИНУ - РАЧУН ФИНАНСИРАЊА</t>
  </si>
  <si>
    <t>Прилог 4.</t>
  </si>
  <si>
    <t>ФИНАНСИРАЊЕ</t>
  </si>
  <si>
    <t xml:space="preserve">НЕТО ПРИМИЦИ ОД ФИНАНСИЈСКЕ ИМОВИНЕ </t>
  </si>
  <si>
    <t>Примици од финансијске имовине</t>
  </si>
  <si>
    <t xml:space="preserve">Примици од наплате  пореза </t>
  </si>
  <si>
    <t>из ранијих година-поравнања ПУ</t>
  </si>
  <si>
    <t>Издаци за финансијску имовину</t>
  </si>
  <si>
    <t>НЕТО ЗАДУЖИВАЊЕ</t>
  </si>
  <si>
    <t>Примици од задуживања</t>
  </si>
  <si>
    <t>Издаци за отплату дугова</t>
  </si>
  <si>
    <t>Издаци за отплату главнице по обвезницама у земљи</t>
  </si>
  <si>
    <t>Издаци за отплату осталих дугова</t>
  </si>
  <si>
    <t>РЕБАЛАНС БУЏЕТА ОПШТИНЕ КОТОР ВАРОШ ЗА  2016. ГОДИНУ - РАСХОДИ И ИЗДАЦИ ПО ОРГАНИЗАЦИОНОЈ КЛАСИФИКАЦИЈИ</t>
  </si>
  <si>
    <t>Прилог 5.</t>
  </si>
  <si>
    <t>НАЗИВ ПОТРОШАЧКЕ ЈЕДИНИЦЕ: СКУПШТИНА ОПШТИНЕ</t>
  </si>
  <si>
    <t>ОРГАНИЗАЦИОНИ КОД:  0053110</t>
  </si>
  <si>
    <t>Расходи по основу коришћења добара и услуга</t>
  </si>
  <si>
    <t>0111</t>
  </si>
  <si>
    <t>0133</t>
  </si>
  <si>
    <t>Расходи по основу репрезентације</t>
  </si>
  <si>
    <t>Расходи по основу организације пријема,манифестација</t>
  </si>
  <si>
    <t>УКУПНО СКУПШТИНА:</t>
  </si>
  <si>
    <t>НАЗИВ ПОТРОШАЧКЕ ЈЕДИНИЦЕ: СТРУЧНА СЛУЖБА СКУПШТИНЕ</t>
  </si>
  <si>
    <t>ОРГАНИЗАЦИОНИ КОД:  0053111</t>
  </si>
  <si>
    <t>Расходи Општинске изборне комисије</t>
  </si>
  <si>
    <t>0160</t>
  </si>
  <si>
    <t>Расходи по основу закупа</t>
  </si>
  <si>
    <t>Расходи за комуникационе услуге,птт</t>
  </si>
  <si>
    <t>Расходи за режијски материјал,канцеларијски</t>
  </si>
  <si>
    <t>Расходи за бруто накнаде члановима ОИК</t>
  </si>
  <si>
    <t>Расходи за бруто накнаде члановима бирачких одбора</t>
  </si>
  <si>
    <t>Расходи за остале уговорене услуге</t>
  </si>
  <si>
    <t>Расходи провођења референдума</t>
  </si>
  <si>
    <t>Расходи по основу утрошка горива</t>
  </si>
  <si>
    <t xml:space="preserve">Расходи за бруто накнаде члановима комисија и радних група </t>
  </si>
  <si>
    <t>Расходи за бруто накнаде члановима надзорног одбора</t>
  </si>
  <si>
    <t xml:space="preserve">Расходи за бруто накнаде скупштинским одборницима </t>
  </si>
  <si>
    <t>0840</t>
  </si>
  <si>
    <t>Политичке странке</t>
  </si>
  <si>
    <t>УКУПНО СТРУЧНА СЛУЖБА:</t>
  </si>
  <si>
    <t>НАЗИВ ПОТРОШАЧКЕ ЈЕДИНИЦЕ: НАЧЕЛНИК ОПШТИНЕ</t>
  </si>
  <si>
    <t>ОРГАНИЗАЦИОНИ КОД:  0053120</t>
  </si>
  <si>
    <t>Расходи по основу орг.пријема,маниф.(Слава,Н.година,8.март)</t>
  </si>
  <si>
    <t>Расходи по основу међуопштинске сарадње</t>
  </si>
  <si>
    <t>Расходи промоције погодности општине за инвеститоре</t>
  </si>
  <si>
    <t>Дознаке грађанима које се исплаћују из буџета</t>
  </si>
  <si>
    <t>Помоћ пензионерима општине</t>
  </si>
  <si>
    <t>Текуће дознаке грађанима</t>
  </si>
  <si>
    <t>****</t>
  </si>
  <si>
    <t>Текућа буџетска резерва</t>
  </si>
  <si>
    <t>УКУПНО НАЧЕЛНИК:</t>
  </si>
  <si>
    <t>НАЗИВ ПОТРОШАЧКЕ ЈЕДИНИЦЕ: КАБИНЕТ НАЧЕЛНИКА</t>
  </si>
  <si>
    <t>ОРГАНИЗАЦИОНИ КОД:  0053121</t>
  </si>
  <si>
    <t>Расходи по основу репрезентације-чајна кухиња</t>
  </si>
  <si>
    <t>УКУПНО КАБИНЕТ НАЧЕЛНИКА:</t>
  </si>
  <si>
    <t>НАЗИВ ПОТРОШАЧКЕ ЈЕДИНИЦЕ: ОДЈЕЉЕЊЕ ЗА ОПШТУ УПРАВУ</t>
  </si>
  <si>
    <t>ОРГАНИЗАЦИОНИ КОД:  0053130</t>
  </si>
  <si>
    <t>Расходи за режијски материјал (тонер,папир,регистратори и др.)</t>
  </si>
  <si>
    <t>Расходи за режијски материјал (обрасци:имк,вл)</t>
  </si>
  <si>
    <t>Расходи за режијски материјал ( одрж.чистоће)</t>
  </si>
  <si>
    <t>Расходи за стручну литературу,часописе и дневну штампу</t>
  </si>
  <si>
    <t>0220</t>
  </si>
  <si>
    <t>Расходи за материјал за потребе цивилне заштите*</t>
  </si>
  <si>
    <t>Расходи за текуће одржавање (канцеларије,)</t>
  </si>
  <si>
    <t>Расходи за текуће одржавање (опрема, аута)</t>
  </si>
  <si>
    <t xml:space="preserve">Расходи за текуће одржавање рач.и копир опреме </t>
  </si>
  <si>
    <t>Расходи за рад савјета у мјесних заједница</t>
  </si>
  <si>
    <t>Расходи за  бруто накнаде комисија (скл.брака)</t>
  </si>
  <si>
    <t>Општинска борачка организација</t>
  </si>
  <si>
    <t>Текући грантови за пројекте другим борачким организацијама</t>
  </si>
  <si>
    <t>Капитални грантови за пројекте бор. организ.(спомен обиљежја)</t>
  </si>
  <si>
    <t>Капитални грантови мјесним заједницама(инфра струк.грађани)</t>
  </si>
  <si>
    <t>0412</t>
  </si>
  <si>
    <t>АСБ-ЕУ пројекат-социо-економ.оснаживања жртава мина</t>
  </si>
  <si>
    <t>1090</t>
  </si>
  <si>
    <t>Текуће помоћи за породице погинулих бораца и РВИ и ЦЖР</t>
  </si>
  <si>
    <t>Капиталне помоћи за PPB,РВИ и незапослене борце</t>
  </si>
  <si>
    <t>Издаци за набавку опреме</t>
  </si>
  <si>
    <t>Издаци за набавку опреме-Цивилна заштита</t>
  </si>
  <si>
    <t xml:space="preserve">Издаци за набавку рачунарских програма </t>
  </si>
  <si>
    <t>Издаци за залихе материјала и ситног инвентара</t>
  </si>
  <si>
    <t>Издаци за залихе одјеће и обуће-ком.полиција</t>
  </si>
  <si>
    <t>УКУПНО ОДЈЕЉЕЊЕ ЗА ОПШТА УПРАВА:</t>
  </si>
  <si>
    <t>НАЗИВ ПОТРОШАЧКЕ ЈЕДИНИЦЕ: ОДЈЕЉЕЊЕ ЗА ФИНАНСИЈЕ</t>
  </si>
  <si>
    <t>ОРГАНИЗАЦИОНИ КОД:  0053140</t>
  </si>
  <si>
    <t>Расходи за бруто плате - ОАС</t>
  </si>
  <si>
    <t>Расходи по основу утрошка електричне енергије</t>
  </si>
  <si>
    <t>Расходи за централно гријање</t>
  </si>
  <si>
    <t>Расходи за комуналне услуге-вода,смеће</t>
  </si>
  <si>
    <t>Расходи за комуникационе услуге-телефоне</t>
  </si>
  <si>
    <t>Расходи за поштанске услуге</t>
  </si>
  <si>
    <t>Расходи за услуге финансијског посредовања</t>
  </si>
  <si>
    <t xml:space="preserve">Расходи по основу осигурања </t>
  </si>
  <si>
    <t>Расходи за услуге информисања</t>
  </si>
  <si>
    <t>Расходи за правне и административне услуге</t>
  </si>
  <si>
    <t>Расходи за услуге одржавања рачунарских програма</t>
  </si>
  <si>
    <t>Расходи за услуге трезора-лиценца</t>
  </si>
  <si>
    <t>Расходи за услуге ИСО</t>
  </si>
  <si>
    <t xml:space="preserve">Расходи за стручне испите </t>
  </si>
  <si>
    <t>Расходи за стручно усавршавање запослених(семинари,курсеви)</t>
  </si>
  <si>
    <t>Расходи за бруто накнаде-волонтери</t>
  </si>
  <si>
    <t>Расходи по основу поврата и прекњижавања пореза и допр.</t>
  </si>
  <si>
    <t>Расходи по основу поврата пог.уплаћених накнада</t>
  </si>
  <si>
    <t>Расход по основу доп.за проф.рех.инвалида</t>
  </si>
  <si>
    <t>Расход по основу доп.за солидарност</t>
  </si>
  <si>
    <t>Расход по основу накнада за регистрацију аута и таксе</t>
  </si>
  <si>
    <t>Расходи по судским рјешењима (ШВ и ЂС)</t>
  </si>
  <si>
    <t>Расходи по основу чланарина</t>
  </si>
  <si>
    <t>Расходи за камате и остале накнаде</t>
  </si>
  <si>
    <t>0170</t>
  </si>
  <si>
    <t>Расходи за камате на обвезнице у земљи</t>
  </si>
  <si>
    <t>Расходи за камате на кредит ЕИБ (вод.и канализ.)</t>
  </si>
  <si>
    <t>Расходи за камате на кредит ЕИБ (поплаве)</t>
  </si>
  <si>
    <t>Расходи по основу затезних камата и казни</t>
  </si>
  <si>
    <t xml:space="preserve">Издаци за отплату осталих дугова-ПУ поравнања </t>
  </si>
  <si>
    <t>Издаци за отплату дугова-судска пресуде из 2015</t>
  </si>
  <si>
    <t>Издаци за отплату дугова-покриће дефицита</t>
  </si>
  <si>
    <t>УКУПНО ОДЈЕЉЕЊЕ ЗА ФИНАНСИЈЕ:</t>
  </si>
  <si>
    <t>НАЗИВ ПОТРОШАЧКЕ ЈЕДИНИЦЕ: ОДЈЕЉЕЊЕ ЗА ПРИВРЕДУ И ДРУШТВЕНЕ ДЈЕЛАТНОСТИ</t>
  </si>
  <si>
    <t>ОРГАНИЗАЦИОНИ КОД:0053150</t>
  </si>
  <si>
    <t>Расходи за  бруто накнаде комисија (стипендије,процјена штете)</t>
  </si>
  <si>
    <t>СУБВЕНЦИЈЕ</t>
  </si>
  <si>
    <t>0411</t>
  </si>
  <si>
    <t>Субвенције за запошљавање приправника</t>
  </si>
  <si>
    <t>0421</t>
  </si>
  <si>
    <t>Субвенције у области пољопривреде-подстицај производње</t>
  </si>
  <si>
    <t>0451</t>
  </si>
  <si>
    <t>Суфинансирање превоза путника (Вагани, К.брдо)</t>
  </si>
  <si>
    <t>ГРАНТОВИ</t>
  </si>
  <si>
    <t>Текући грантови</t>
  </si>
  <si>
    <t>Текући грантови хуманитарним организацијама</t>
  </si>
  <si>
    <t>Општинска организација црвеног крста</t>
  </si>
  <si>
    <t>Хуманитарне активности</t>
  </si>
  <si>
    <t>Текући грантови спортским и омладинским организацијама</t>
  </si>
  <si>
    <t>0810</t>
  </si>
  <si>
    <t>Средства за унапређење спорта-по одлукама</t>
  </si>
  <si>
    <t>Средства за кориштење сале основне школе</t>
  </si>
  <si>
    <t>Помоћ  спортским клубовима</t>
  </si>
  <si>
    <t>Помоћ  одбојкашком клубу</t>
  </si>
  <si>
    <t>Помоћ  Клубу малог фудбала</t>
  </si>
  <si>
    <t>Спортске манифестације</t>
  </si>
  <si>
    <t>Омладинске активности</t>
  </si>
  <si>
    <t>0860</t>
  </si>
  <si>
    <t>Акциони план-равноправност полова</t>
  </si>
  <si>
    <t>Локална волонтерска политика</t>
  </si>
  <si>
    <t>Текући грантови етничким и вјерсикм заједницама</t>
  </si>
  <si>
    <t>Текући грантови вјерским заједницама</t>
  </si>
  <si>
    <t>Текући грантови у области соц.и здравствене заштите</t>
  </si>
  <si>
    <t>0760</t>
  </si>
  <si>
    <t xml:space="preserve">Дом здравља                                  </t>
  </si>
  <si>
    <t>Текући грантови у областо образ.науке и културе</t>
  </si>
  <si>
    <t>0820</t>
  </si>
  <si>
    <t>Центар за културу и информисање</t>
  </si>
  <si>
    <t xml:space="preserve">Грант за финансирање аматеризма </t>
  </si>
  <si>
    <t>СПКУД "Просвјета"</t>
  </si>
  <si>
    <t>Културне манифестације</t>
  </si>
  <si>
    <t>0912</t>
  </si>
  <si>
    <t>Механизам подршке прев.насиља и смањењу ризика од оружја</t>
  </si>
  <si>
    <t>Трошкови такмичења ученика основних школа</t>
  </si>
  <si>
    <t>Остали текући грантови непрофитним субјектима</t>
  </si>
  <si>
    <t>Удружење пензионера</t>
  </si>
  <si>
    <t>0320</t>
  </si>
  <si>
    <t>Ватрогасно друштво</t>
  </si>
  <si>
    <t>Удружења грађана</t>
  </si>
  <si>
    <t>Организације породицама са 4.оро и више дјеце-организације</t>
  </si>
  <si>
    <t>Организације за промоцију рађања и родитељства</t>
  </si>
  <si>
    <t>Пољопривредни произвођачи-правна лица</t>
  </si>
  <si>
    <t>0473</t>
  </si>
  <si>
    <t>Организације у области туризма</t>
  </si>
  <si>
    <t>Капиталне помоћи</t>
  </si>
  <si>
    <t>Капитална помоћ вјерским заједницама</t>
  </si>
  <si>
    <t>Капитални грант Дому здравља</t>
  </si>
  <si>
    <t>Финансирање пројеката невладиних организација-методологија ЛОД</t>
  </si>
  <si>
    <t xml:space="preserve">Непрофитне организације-суфин.аплицираних пројеката  </t>
  </si>
  <si>
    <t>Грант за опремање ватрогасних јединица-сред.заш.од пожара</t>
  </si>
  <si>
    <t>Текуће шомоћи</t>
  </si>
  <si>
    <t xml:space="preserve">Помоћи пољопривредним произвођачима-појединци       </t>
  </si>
  <si>
    <t>Процјена и накнада штете причињене од заш.дивљачи</t>
  </si>
  <si>
    <t>1070</t>
  </si>
  <si>
    <t>Избјегла и расељеним лица-ЦРС</t>
  </si>
  <si>
    <t xml:space="preserve">Стипендије ученицима и студентима </t>
  </si>
  <si>
    <t>Помоћи за елементарне непогоде</t>
  </si>
  <si>
    <t>1040</t>
  </si>
  <si>
    <t>Помоћ породицама са 4.оро и више дјеце-појединци</t>
  </si>
  <si>
    <t>Суфинансирање трошкова друге и наредне вјештачке оплодње</t>
  </si>
  <si>
    <t>УКУПНО ОДЈЕЉЕЊЕ ЗА ПРИВРЕДУ:</t>
  </si>
  <si>
    <t>НАЗИВ ПОТРОШАЧКЕ ЈЕДИНИЦЕ: ОДЈЕЉЕЊЕ ЗА ПРОСТОРНО УРЕЂЕЊЕ И СТАМ.КОМ. ПОСЛОВЕ</t>
  </si>
  <si>
    <t>ОРГАНИЗАЦИОНИ КОД:  0053160</t>
  </si>
  <si>
    <t>Расходи за накнаде за кориштење град.грађ.земљишта</t>
  </si>
  <si>
    <t>Расходи за комуналне таксе-прикључак канал.Рипиште</t>
  </si>
  <si>
    <t>Расходи за текуће одржавање путева  и мостова</t>
  </si>
  <si>
    <t>Расходи за тек.одрж. комуналне инфраструктуре</t>
  </si>
  <si>
    <t>Расходи за тек.одрж.саобраћајне сигнализације</t>
  </si>
  <si>
    <t>0640</t>
  </si>
  <si>
    <t>Расходи за текуће одржавања уличне расвјете</t>
  </si>
  <si>
    <t>Расходи за геодетске-катастарске услуге</t>
  </si>
  <si>
    <t>Остале стручне услуге (мон.и дем.новогодишњих украса)</t>
  </si>
  <si>
    <t>Расходи за услуге одржавања јавних површина</t>
  </si>
  <si>
    <t>0560</t>
  </si>
  <si>
    <t>Расходи за одржавање јавних површина</t>
  </si>
  <si>
    <t>Расходи за услуге зимске службе</t>
  </si>
  <si>
    <t>Расходи за услуге чиш.јавних површина по уговору</t>
  </si>
  <si>
    <t>Расходи за утрошак електричне расвјете на јав.површ.</t>
  </si>
  <si>
    <t>Расходи за услуге испитивања и заштите животне средине (пилане)</t>
  </si>
  <si>
    <t>Расходи за бруто накнаде члановима комисија</t>
  </si>
  <si>
    <t>0660</t>
  </si>
  <si>
    <t>Издаци за изградњу и прибављање зграда и саоб.објеката</t>
  </si>
  <si>
    <t>Издаци за инвестиц.одрж.,рекон.и адаптацију објеката-суфинансирање</t>
  </si>
  <si>
    <t>Издаци за инвестиц.одрж.,рекон.и адаптацију саоб.објеката</t>
  </si>
  <si>
    <t>Издаци за набавку комуналне опреме (настреш.канте.клупе)</t>
  </si>
  <si>
    <t>Издаци за набавку саобраћајне сигнализације</t>
  </si>
  <si>
    <t>0620</t>
  </si>
  <si>
    <t>Издаци за израду шумско-привредне основе</t>
  </si>
  <si>
    <t>Издаци за нематер.произведену имовину-пројекти,планови,програми</t>
  </si>
  <si>
    <t>Издаци по основу пореза на додату вриједност</t>
  </si>
  <si>
    <t>0112</t>
  </si>
  <si>
    <t>УКУПНО ОДЈЕЉЕЊЕ ЗА УРБАНИЗАМ:</t>
  </si>
  <si>
    <t>НАЗИВ ПОТРОШАЧКЕ ЈЕДИНИЦЕ: ОДЈЕЉЕЊЕ ЗА ИНСПЕКЦИЈСКЕ ПОСЛОВЕ</t>
  </si>
  <si>
    <t>ОРГАНИЗАЦИОНИ КОД:0053220</t>
  </si>
  <si>
    <t>0740</t>
  </si>
  <si>
    <t xml:space="preserve">Расходи за услуге дератизације </t>
  </si>
  <si>
    <t>Расходи за услуге по налогу инспекције</t>
  </si>
  <si>
    <t>Испитивање узорака воде  (нак..воде)</t>
  </si>
  <si>
    <t>Расходи за услуге мртвозорства</t>
  </si>
  <si>
    <t>Уговорене услуге</t>
  </si>
  <si>
    <t>УКУПНО ОДСЈЕК ЗА ИНСПЕКЦИЈЕ:</t>
  </si>
  <si>
    <t>НАЗИВ ПОТРОШАЧКЕ ЈЕДИНИЦЕ: ЦЕНТАР ЗА СОЦИЈАЛНИ РАД</t>
  </si>
  <si>
    <t>ОРГАНИЗАЦИОНИ КОД:  0053300</t>
  </si>
  <si>
    <t>Текући трошкови</t>
  </si>
  <si>
    <t>Расходи по основу утрошка енергије, комуналних,</t>
  </si>
  <si>
    <t>комуникационих и транспортних услуга</t>
  </si>
  <si>
    <t>Трошкови енергије (елек.енергија)</t>
  </si>
  <si>
    <t>Трошкови комуналних  услуга (вода,смеће,ком.накнада)</t>
  </si>
  <si>
    <t>Трошкови  комуникационих услуга (тел.отп.поште)</t>
  </si>
  <si>
    <t>Расходи за канцеларијски материјал</t>
  </si>
  <si>
    <t xml:space="preserve">Расходи за текуће одржавање </t>
  </si>
  <si>
    <t>.</t>
  </si>
  <si>
    <t xml:space="preserve">Остали непоменути расходи </t>
  </si>
  <si>
    <t>Расходи за бруто накнаде члановима управног одбора</t>
  </si>
  <si>
    <t>Расходи за бруто накнаде првостепене комисије</t>
  </si>
  <si>
    <t>Остали непоменути расходи (проф.рех.инвалида,рег.)</t>
  </si>
  <si>
    <t>Текуће помоћи</t>
  </si>
  <si>
    <t>Стална новчана помоћ</t>
  </si>
  <si>
    <t>Додатак за помоћ и његу другог лица</t>
  </si>
  <si>
    <t>Једнократна социјална помоћ</t>
  </si>
  <si>
    <t>Помоћ за лијечење</t>
  </si>
  <si>
    <t xml:space="preserve">Трошкови превоза дјеце  са посебним  потребама </t>
  </si>
  <si>
    <t>Остале помоћи-кд</t>
  </si>
  <si>
    <t>Остали трошкови социјалних давања (птт)</t>
  </si>
  <si>
    <t>Дознаке другим институц.обавезног соц.осигурања</t>
  </si>
  <si>
    <t>Здравствено осигурање корисника помоћи</t>
  </si>
  <si>
    <t>Смјештај штићеника у установе</t>
  </si>
  <si>
    <t>Смјештај штићеника у породице</t>
  </si>
  <si>
    <t>УКУПНО ЦЕНТАР ЗА СОЦИЈАЛНИ РАД:</t>
  </si>
  <si>
    <t>НАЗИВ ПОТРОШАЧКЕ ЈЕДИНИЦЕ: ДЈЕЧИЈИ ВРТИЋ "ЛАРИСА ШУГИЋ"</t>
  </si>
  <si>
    <t>ОРГАНИЗАЦИОНИ КОД:  0053400</t>
  </si>
  <si>
    <t>0911</t>
  </si>
  <si>
    <t>Трошкови енергије (елек.енергија,огрев,превоз)</t>
  </si>
  <si>
    <t xml:space="preserve">Расходи за режијски материјал-канцеларијски </t>
  </si>
  <si>
    <t xml:space="preserve">Трошкови текућег одржавања </t>
  </si>
  <si>
    <t>Расходи за стручно усавршавање запослених</t>
  </si>
  <si>
    <t>Расходи за бруто накнаде за приврем.и поврем.послове</t>
  </si>
  <si>
    <t>Расходи по судским рјешењима</t>
  </si>
  <si>
    <t>Расходи по основу пореза и доприноса на терет послодавца</t>
  </si>
  <si>
    <t>Набавка опреме</t>
  </si>
  <si>
    <t>УКУПНО ДЈЕЧИЈИ ВРТИЋ:</t>
  </si>
  <si>
    <t>НАЗИВ ПОТРОШАЧКЕ ЈЕДИНИЦЕ: СШЦ "НИКОЛА ТЕСЛА"</t>
  </si>
  <si>
    <t>ОРГАНИЗАЦИОНИ КОД:  0815019</t>
  </si>
  <si>
    <t>0922</t>
  </si>
  <si>
    <t>Расходи по основу осигурања</t>
  </si>
  <si>
    <t>Расходи за рачуноводствене услуге</t>
  </si>
  <si>
    <t>Расходи за стручно усавршавање запослених (ст.испити,семинари)</t>
  </si>
  <si>
    <t>Расходи за бруто накнаде за рад ван радног односа</t>
  </si>
  <si>
    <t>Уговорене услуге-остало</t>
  </si>
  <si>
    <t>Издаци за инвестиц.одржавање,реконструк.и адаптацију</t>
  </si>
  <si>
    <t>Издаци за залихе материјала, ивентара и амбалаже</t>
  </si>
  <si>
    <t>Издаци за отплату дугова-судске пресуде из 2015</t>
  </si>
  <si>
    <t>УКУПНО СРЕДЊОШКОЛСКИ ЦЕНТАР:</t>
  </si>
  <si>
    <t>НАЗИВ ПОТРОШАЧКЕ ЈЕДИНИЦЕ: НАРОДНА БИБЛИОТЕКА</t>
  </si>
  <si>
    <t>ОРГАНИЗАЦИОНИ КОД:  0818051</t>
  </si>
  <si>
    <t>Остали непоменути расходуи (репр.)</t>
  </si>
  <si>
    <t xml:space="preserve">Издаци за набавку опреме </t>
  </si>
  <si>
    <t>УКУПНО БИБЛИОТЕКА:</t>
  </si>
  <si>
    <t>УКУПНИ БУЏЕТСКИ РАСХОДИ И ИЗДАЦИ :</t>
  </si>
  <si>
    <t>Прилог 6.</t>
  </si>
  <si>
    <t>Р.Б.</t>
  </si>
  <si>
    <t>1.</t>
  </si>
  <si>
    <t>01.</t>
  </si>
  <si>
    <t>Опште јавне услуге</t>
  </si>
  <si>
    <t>2.</t>
  </si>
  <si>
    <t>02.</t>
  </si>
  <si>
    <t>Одбрана</t>
  </si>
  <si>
    <t>3.</t>
  </si>
  <si>
    <t>03.</t>
  </si>
  <si>
    <t>Јавни ред и сигурност</t>
  </si>
  <si>
    <t>04.</t>
  </si>
  <si>
    <t>Економски  послови</t>
  </si>
  <si>
    <t>5.</t>
  </si>
  <si>
    <t>05.</t>
  </si>
  <si>
    <t>Заштита човјек. околине</t>
  </si>
  <si>
    <t>6.</t>
  </si>
  <si>
    <t>06.</t>
  </si>
  <si>
    <t>Стамбени и заједнички послови</t>
  </si>
  <si>
    <t>07.</t>
  </si>
  <si>
    <t>Здравство</t>
  </si>
  <si>
    <t>08.</t>
  </si>
  <si>
    <t>Рекреација, култура и религија</t>
  </si>
  <si>
    <t>09.</t>
  </si>
  <si>
    <t>Образовање</t>
  </si>
  <si>
    <t>10.</t>
  </si>
  <si>
    <t>Социјална заштита</t>
  </si>
  <si>
    <t>Остало</t>
  </si>
  <si>
    <t>Укупно функционална класификација</t>
  </si>
  <si>
    <t>*</t>
  </si>
  <si>
    <t>Издаци за финансијску имовину и отплату дугова</t>
  </si>
  <si>
    <t>Буџетска резерва</t>
  </si>
  <si>
    <t>НАЧЕЛНИК ОПШТИНЕ</t>
  </si>
  <si>
    <t>САКАН ЗДЕНКО, дипл.инг. шумарства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</si>
</sst>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4" borderId="19" xfId="0" applyFont="1" applyFill="1" applyBorder="1" applyAlignment="1">
      <alignment horizontal="right"/>
    </xf>
    <xf numFmtId="0" fontId="1" fillId="34" borderId="19" xfId="0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4" fontId="2" fillId="34" borderId="1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left"/>
    </xf>
    <xf numFmtId="4" fontId="2" fillId="34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34" borderId="18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2" fillId="33" borderId="1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4" borderId="19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34" borderId="17" xfId="0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UPSTINA-Nacrt%20rebalansa%202016\REBALANS-NACRT-2016-II-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opsti dio"/>
      <sheetName val="2-Prihodi i primici"/>
      <sheetName val="3-rashodi i izdaci"/>
      <sheetName val="4-finansiranje"/>
      <sheetName val="5-organizaciona"/>
      <sheetName val="6-funkcionalna"/>
    </sheetNames>
    <sheetDataSet>
      <sheetData sheetId="1">
        <row r="13">
          <cell r="D13">
            <v>707200</v>
          </cell>
          <cell r="E13">
            <v>517649.29000000004</v>
          </cell>
          <cell r="F13">
            <v>2000</v>
          </cell>
          <cell r="G13">
            <v>709200</v>
          </cell>
        </row>
        <row r="19">
          <cell r="D19">
            <v>310600</v>
          </cell>
          <cell r="E19">
            <v>49881.81</v>
          </cell>
          <cell r="F19">
            <v>-207000</v>
          </cell>
          <cell r="G19">
            <v>103600</v>
          </cell>
        </row>
        <row r="25">
          <cell r="D25">
            <v>1100</v>
          </cell>
          <cell r="E25">
            <v>426.46</v>
          </cell>
          <cell r="F25">
            <v>100</v>
          </cell>
          <cell r="G25">
            <v>1200</v>
          </cell>
        </row>
        <row r="30">
          <cell r="D30">
            <v>4708800</v>
          </cell>
          <cell r="E30">
            <v>3775212.25</v>
          </cell>
          <cell r="F30">
            <v>401200</v>
          </cell>
          <cell r="G30">
            <v>5110000</v>
          </cell>
        </row>
        <row r="33">
          <cell r="D33">
            <v>500</v>
          </cell>
          <cell r="E33">
            <v>0</v>
          </cell>
          <cell r="F33">
            <v>0</v>
          </cell>
          <cell r="G33">
            <v>500</v>
          </cell>
        </row>
        <row r="40">
          <cell r="D40">
            <v>147200</v>
          </cell>
          <cell r="E40">
            <v>23086.7</v>
          </cell>
          <cell r="F40">
            <v>-33000</v>
          </cell>
          <cell r="G40">
            <v>114200</v>
          </cell>
        </row>
        <row r="47">
          <cell r="D47">
            <v>1395300</v>
          </cell>
          <cell r="E47">
            <v>796090.0899999999</v>
          </cell>
          <cell r="F47">
            <v>124270</v>
          </cell>
          <cell r="G47">
            <v>1519570</v>
          </cell>
        </row>
        <row r="93">
          <cell r="D93">
            <v>1500</v>
          </cell>
          <cell r="E93">
            <v>280</v>
          </cell>
          <cell r="F93">
            <v>0</v>
          </cell>
          <cell r="G93">
            <v>1500</v>
          </cell>
        </row>
        <row r="96">
          <cell r="D96">
            <v>48800</v>
          </cell>
          <cell r="E96">
            <v>36111.42</v>
          </cell>
          <cell r="F96">
            <v>11808</v>
          </cell>
          <cell r="G96">
            <v>60608</v>
          </cell>
        </row>
        <row r="102">
          <cell r="D102">
            <v>0</v>
          </cell>
          <cell r="E102">
            <v>300</v>
          </cell>
          <cell r="F102">
            <v>300</v>
          </cell>
          <cell r="G102">
            <v>300</v>
          </cell>
        </row>
        <row r="105">
          <cell r="D105">
            <v>360000</v>
          </cell>
          <cell r="E105">
            <v>267046.13</v>
          </cell>
          <cell r="F105">
            <v>5742</v>
          </cell>
          <cell r="G105">
            <v>365742</v>
          </cell>
        </row>
        <row r="113">
          <cell r="D113">
            <v>267000</v>
          </cell>
        </row>
        <row r="115">
          <cell r="E115">
            <v>66437.51999999999</v>
          </cell>
          <cell r="F115">
            <v>-95420</v>
          </cell>
          <cell r="G115">
            <v>171580</v>
          </cell>
        </row>
      </sheetData>
      <sheetData sheetId="2">
        <row r="11">
          <cell r="D11">
            <v>2545900</v>
          </cell>
          <cell r="E11">
            <v>1951058.3299999996</v>
          </cell>
          <cell r="F11">
            <v>90400</v>
          </cell>
          <cell r="G11">
            <v>2636300</v>
          </cell>
        </row>
        <row r="15">
          <cell r="D15">
            <v>1870230</v>
          </cell>
          <cell r="E15">
            <v>1263194.9300000002</v>
          </cell>
          <cell r="F15">
            <v>37125</v>
          </cell>
          <cell r="G15">
            <v>1907355</v>
          </cell>
        </row>
        <row r="26">
          <cell r="D26">
            <v>196800</v>
          </cell>
          <cell r="E26">
            <v>98287.51999999999</v>
          </cell>
          <cell r="F26">
            <v>1145</v>
          </cell>
          <cell r="G26">
            <v>197945</v>
          </cell>
        </row>
        <row r="31">
          <cell r="D31">
            <v>38200</v>
          </cell>
          <cell r="E31">
            <v>22950.04</v>
          </cell>
          <cell r="F31">
            <v>-4000</v>
          </cell>
          <cell r="G31">
            <v>34200</v>
          </cell>
        </row>
        <row r="34">
          <cell r="D34">
            <v>980700</v>
          </cell>
          <cell r="E34">
            <v>687855.2</v>
          </cell>
          <cell r="F34">
            <v>-7200</v>
          </cell>
          <cell r="G34">
            <v>973500</v>
          </cell>
        </row>
        <row r="37">
          <cell r="D37">
            <v>1035500</v>
          </cell>
          <cell r="E37">
            <v>874413.6099999999</v>
          </cell>
          <cell r="F37">
            <v>110500</v>
          </cell>
          <cell r="G37">
            <v>1146000</v>
          </cell>
        </row>
        <row r="43">
          <cell r="D43">
            <v>60000</v>
          </cell>
          <cell r="E43">
            <v>0</v>
          </cell>
          <cell r="F43">
            <v>-60000</v>
          </cell>
          <cell r="G43">
            <v>0</v>
          </cell>
        </row>
        <row r="48">
          <cell r="D48">
            <v>600870</v>
          </cell>
          <cell r="E48">
            <v>115124.49</v>
          </cell>
          <cell r="F48">
            <v>-166510</v>
          </cell>
          <cell r="G48">
            <v>434360</v>
          </cell>
        </row>
      </sheetData>
      <sheetData sheetId="3">
        <row r="13">
          <cell r="D13">
            <v>2000</v>
          </cell>
          <cell r="E13">
            <v>1422.83</v>
          </cell>
          <cell r="G13">
            <v>2000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7">
          <cell r="D27">
            <v>621800</v>
          </cell>
          <cell r="E27">
            <v>305316.28</v>
          </cell>
          <cell r="F27">
            <v>208540</v>
          </cell>
          <cell r="G27">
            <v>830340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  <sheetData sheetId="4">
        <row r="213">
          <cell r="E213">
            <v>7000</v>
          </cell>
          <cell r="F213">
            <v>7000</v>
          </cell>
          <cell r="G213">
            <v>7000</v>
          </cell>
        </row>
        <row r="214">
          <cell r="E214">
            <v>3000</v>
          </cell>
          <cell r="F214">
            <v>3000</v>
          </cell>
          <cell r="G214">
            <v>3000</v>
          </cell>
        </row>
        <row r="215">
          <cell r="D215">
            <v>5000</v>
          </cell>
          <cell r="E215">
            <v>4350</v>
          </cell>
          <cell r="G215">
            <v>5000</v>
          </cell>
        </row>
        <row r="228">
          <cell r="D228">
            <v>2000</v>
          </cell>
          <cell r="G228">
            <v>2000</v>
          </cell>
        </row>
        <row r="229">
          <cell r="D229">
            <v>19000</v>
          </cell>
          <cell r="E229">
            <v>14250.01</v>
          </cell>
          <cell r="G229">
            <v>19000</v>
          </cell>
        </row>
        <row r="230">
          <cell r="D230">
            <v>5000</v>
          </cell>
          <cell r="E230">
            <v>4000</v>
          </cell>
          <cell r="G230">
            <v>5000</v>
          </cell>
        </row>
        <row r="231">
          <cell r="D231">
            <v>500</v>
          </cell>
          <cell r="G231">
            <v>500</v>
          </cell>
        </row>
        <row r="232">
          <cell r="D232">
            <v>1800</v>
          </cell>
          <cell r="G232">
            <v>1800</v>
          </cell>
        </row>
        <row r="234">
          <cell r="D234">
            <v>208700</v>
          </cell>
          <cell r="E234">
            <v>157549.97999999998</v>
          </cell>
          <cell r="F234">
            <v>4000</v>
          </cell>
          <cell r="G234">
            <v>212700</v>
          </cell>
        </row>
        <row r="235">
          <cell r="D235">
            <v>2000</v>
          </cell>
          <cell r="E235">
            <v>1499.99</v>
          </cell>
          <cell r="G235">
            <v>2000</v>
          </cell>
        </row>
        <row r="236">
          <cell r="D236">
            <v>198200</v>
          </cell>
          <cell r="E236">
            <v>148649.99</v>
          </cell>
          <cell r="G236">
            <v>198200</v>
          </cell>
        </row>
        <row r="239">
          <cell r="D239">
            <v>2000</v>
          </cell>
          <cell r="G239">
            <v>2000</v>
          </cell>
        </row>
        <row r="240">
          <cell r="D240">
            <v>2000</v>
          </cell>
          <cell r="E240">
            <v>500</v>
          </cell>
          <cell r="G240">
            <v>2000</v>
          </cell>
        </row>
        <row r="241">
          <cell r="D241">
            <v>1000</v>
          </cell>
          <cell r="G241">
            <v>1000</v>
          </cell>
        </row>
        <row r="245">
          <cell r="E245">
            <v>14000</v>
          </cell>
          <cell r="F245">
            <v>14000</v>
          </cell>
          <cell r="G245">
            <v>14000</v>
          </cell>
        </row>
        <row r="246">
          <cell r="D246">
            <v>10000</v>
          </cell>
          <cell r="F246">
            <v>-1000</v>
          </cell>
          <cell r="G246">
            <v>9000</v>
          </cell>
        </row>
        <row r="247">
          <cell r="D247">
            <v>100000</v>
          </cell>
          <cell r="E247">
            <v>3650</v>
          </cell>
          <cell r="F247">
            <v>-58000</v>
          </cell>
          <cell r="G247">
            <v>42000</v>
          </cell>
        </row>
        <row r="248">
          <cell r="D248">
            <v>44000</v>
          </cell>
          <cell r="E248">
            <v>20000</v>
          </cell>
          <cell r="F248">
            <v>-4000</v>
          </cell>
          <cell r="G248">
            <v>40000</v>
          </cell>
        </row>
        <row r="250">
          <cell r="D250">
            <v>85000</v>
          </cell>
          <cell r="E250">
            <v>81106</v>
          </cell>
          <cell r="F250">
            <v>5500</v>
          </cell>
          <cell r="G250">
            <v>90500</v>
          </cell>
        </row>
        <row r="270">
          <cell r="D270">
            <v>3000</v>
          </cell>
          <cell r="G270">
            <v>3000</v>
          </cell>
        </row>
        <row r="274">
          <cell r="D274">
            <v>25000</v>
          </cell>
          <cell r="E274">
            <v>24890.58</v>
          </cell>
          <cell r="G274">
            <v>25000</v>
          </cell>
        </row>
        <row r="286">
          <cell r="D286">
            <v>40000</v>
          </cell>
          <cell r="E286">
            <v>12992.54</v>
          </cell>
          <cell r="F286">
            <v>-21000</v>
          </cell>
          <cell r="G286">
            <v>19000</v>
          </cell>
        </row>
        <row r="297">
          <cell r="D297">
            <v>50000</v>
          </cell>
          <cell r="E297">
            <v>5733</v>
          </cell>
          <cell r="F297">
            <v>21500</v>
          </cell>
          <cell r="G297">
            <v>71500</v>
          </cell>
        </row>
        <row r="298">
          <cell r="E298">
            <v>8307</v>
          </cell>
          <cell r="F298">
            <v>15000</v>
          </cell>
          <cell r="G298">
            <v>15000</v>
          </cell>
        </row>
        <row r="300">
          <cell r="D300">
            <v>200000</v>
          </cell>
          <cell r="E300">
            <v>5801.27</v>
          </cell>
          <cell r="F300">
            <v>-194000</v>
          </cell>
          <cell r="G300">
            <v>6000</v>
          </cell>
        </row>
        <row r="301">
          <cell r="D301">
            <v>200000</v>
          </cell>
          <cell r="E301">
            <v>5801.27</v>
          </cell>
          <cell r="F301">
            <v>-194000</v>
          </cell>
          <cell r="G301">
            <v>6000</v>
          </cell>
        </row>
        <row r="303">
          <cell r="D303">
            <v>1290000</v>
          </cell>
          <cell r="E303">
            <v>572669.74</v>
          </cell>
          <cell r="F303">
            <v>-206810</v>
          </cell>
          <cell r="G303">
            <v>1083190</v>
          </cell>
        </row>
        <row r="317">
          <cell r="D317">
            <v>500</v>
          </cell>
          <cell r="G317">
            <v>500</v>
          </cell>
        </row>
        <row r="327">
          <cell r="D327">
            <v>212000</v>
          </cell>
          <cell r="E327">
            <v>156460.36</v>
          </cell>
          <cell r="F327">
            <v>-2000</v>
          </cell>
          <cell r="G327">
            <v>210000</v>
          </cell>
        </row>
        <row r="339">
          <cell r="D339">
            <v>4000</v>
          </cell>
          <cell r="E339">
            <v>3002.14</v>
          </cell>
          <cell r="G339">
            <v>4000</v>
          </cell>
        </row>
        <row r="342">
          <cell r="E342" t="str">
            <v>.</v>
          </cell>
        </row>
        <row r="347">
          <cell r="D347">
            <v>3000</v>
          </cell>
          <cell r="E347">
            <v>1490.77</v>
          </cell>
          <cell r="F347">
            <v>0</v>
          </cell>
          <cell r="G347">
            <v>3000</v>
          </cell>
        </row>
        <row r="348">
          <cell r="D348">
            <v>1500</v>
          </cell>
          <cell r="E348">
            <v>1295.27</v>
          </cell>
          <cell r="F348">
            <v>200</v>
          </cell>
          <cell r="G348">
            <v>1700</v>
          </cell>
        </row>
        <row r="349">
          <cell r="D349">
            <v>1000</v>
          </cell>
          <cell r="E349">
            <v>20</v>
          </cell>
          <cell r="F349">
            <v>-200</v>
          </cell>
          <cell r="G349">
            <v>800</v>
          </cell>
        </row>
        <row r="350">
          <cell r="D350">
            <v>500</v>
          </cell>
          <cell r="E350">
            <v>175.5</v>
          </cell>
          <cell r="G350">
            <v>500</v>
          </cell>
        </row>
        <row r="352">
          <cell r="D352">
            <v>11700</v>
          </cell>
          <cell r="E352">
            <v>7405.78</v>
          </cell>
          <cell r="F352">
            <v>1900</v>
          </cell>
          <cell r="G352">
            <v>13600</v>
          </cell>
        </row>
        <row r="353">
          <cell r="D353">
            <v>800</v>
          </cell>
          <cell r="E353">
            <v>460</v>
          </cell>
          <cell r="F353">
            <v>-200</v>
          </cell>
          <cell r="G353">
            <v>600</v>
          </cell>
        </row>
        <row r="354">
          <cell r="D354">
            <v>2400</v>
          </cell>
          <cell r="E354">
            <v>1790.64</v>
          </cell>
          <cell r="G354">
            <v>2400</v>
          </cell>
        </row>
        <row r="355">
          <cell r="D355">
            <v>4000</v>
          </cell>
          <cell r="E355">
            <v>3504.1</v>
          </cell>
          <cell r="F355">
            <v>2100</v>
          </cell>
          <cell r="G355">
            <v>6100</v>
          </cell>
        </row>
        <row r="356">
          <cell r="D356">
            <v>1000</v>
          </cell>
          <cell r="E356">
            <v>1029.97</v>
          </cell>
          <cell r="F356">
            <v>1000</v>
          </cell>
          <cell r="G356">
            <v>2000</v>
          </cell>
        </row>
        <row r="357">
          <cell r="D357">
            <v>3500</v>
          </cell>
          <cell r="E357">
            <v>621.07</v>
          </cell>
          <cell r="F357">
            <v>-1000</v>
          </cell>
          <cell r="G357">
            <v>2500</v>
          </cell>
        </row>
        <row r="359">
          <cell r="D359">
            <v>919500</v>
          </cell>
          <cell r="E359">
            <v>739507.61</v>
          </cell>
          <cell r="F359">
            <v>70000</v>
          </cell>
          <cell r="G359">
            <v>989500</v>
          </cell>
        </row>
        <row r="360">
          <cell r="D360">
            <v>630500</v>
          </cell>
          <cell r="E360">
            <v>519448.17</v>
          </cell>
          <cell r="F360">
            <v>57000</v>
          </cell>
          <cell r="G360">
            <v>687500</v>
          </cell>
        </row>
        <row r="361">
          <cell r="D361">
            <v>152000</v>
          </cell>
          <cell r="E361">
            <v>103684.58</v>
          </cell>
          <cell r="F361">
            <v>-12000</v>
          </cell>
          <cell r="G361">
            <v>140000</v>
          </cell>
        </row>
        <row r="362">
          <cell r="D362">
            <v>390000</v>
          </cell>
          <cell r="E362">
            <v>337133.1</v>
          </cell>
          <cell r="F362">
            <v>65000</v>
          </cell>
          <cell r="G362">
            <v>455000</v>
          </cell>
        </row>
        <row r="363">
          <cell r="D363">
            <v>22500</v>
          </cell>
          <cell r="E363">
            <v>21970</v>
          </cell>
          <cell r="F363">
            <v>2500</v>
          </cell>
          <cell r="G363">
            <v>25000</v>
          </cell>
        </row>
        <row r="364">
          <cell r="D364">
            <v>10000</v>
          </cell>
          <cell r="E364">
            <v>3700</v>
          </cell>
          <cell r="F364">
            <v>-5000</v>
          </cell>
          <cell r="G364">
            <v>5000</v>
          </cell>
        </row>
        <row r="365">
          <cell r="D365">
            <v>20000</v>
          </cell>
          <cell r="E365">
            <v>13886.44</v>
          </cell>
          <cell r="F365">
            <v>500</v>
          </cell>
          <cell r="G365">
            <v>20500</v>
          </cell>
        </row>
        <row r="366">
          <cell r="D366">
            <v>20000</v>
          </cell>
          <cell r="E366">
            <v>25507.45</v>
          </cell>
          <cell r="F366">
            <v>6000</v>
          </cell>
          <cell r="G366">
            <v>26000</v>
          </cell>
        </row>
        <row r="367">
          <cell r="D367">
            <v>16000</v>
          </cell>
          <cell r="E367">
            <v>13566.6</v>
          </cell>
          <cell r="G367">
            <v>16000</v>
          </cell>
        </row>
        <row r="369">
          <cell r="D369">
            <v>85000</v>
          </cell>
          <cell r="E369">
            <v>67121.46</v>
          </cell>
          <cell r="F369">
            <v>6000</v>
          </cell>
          <cell r="G369">
            <v>91000</v>
          </cell>
        </row>
        <row r="372">
          <cell r="D372">
            <v>204000</v>
          </cell>
          <cell r="E372">
            <v>152937.98</v>
          </cell>
          <cell r="F372">
            <v>7000</v>
          </cell>
          <cell r="G372">
            <v>211000</v>
          </cell>
        </row>
        <row r="373">
          <cell r="D373">
            <v>188000</v>
          </cell>
          <cell r="E373">
            <v>141687.98</v>
          </cell>
          <cell r="F373">
            <v>8000</v>
          </cell>
          <cell r="G373">
            <v>196000</v>
          </cell>
        </row>
        <row r="374">
          <cell r="D374">
            <v>16000</v>
          </cell>
          <cell r="E374">
            <v>11250</v>
          </cell>
          <cell r="F374">
            <v>-1000</v>
          </cell>
          <cell r="G374">
            <v>15000</v>
          </cell>
        </row>
        <row r="394">
          <cell r="D394">
            <v>78000</v>
          </cell>
          <cell r="E394">
            <v>67676.01</v>
          </cell>
          <cell r="F394">
            <v>12000</v>
          </cell>
          <cell r="G394">
            <v>90000</v>
          </cell>
        </row>
        <row r="395">
          <cell r="D395">
            <v>78000</v>
          </cell>
          <cell r="E395">
            <v>67676.01</v>
          </cell>
          <cell r="F395">
            <v>12000</v>
          </cell>
          <cell r="G395">
            <v>90000</v>
          </cell>
        </row>
        <row r="397">
          <cell r="D397">
            <v>66100</v>
          </cell>
          <cell r="E397">
            <v>45270.55</v>
          </cell>
          <cell r="F397">
            <v>2025</v>
          </cell>
          <cell r="G397">
            <v>68125</v>
          </cell>
        </row>
        <row r="403">
          <cell r="D403">
            <v>2000</v>
          </cell>
          <cell r="E403">
            <v>1645</v>
          </cell>
          <cell r="G403">
            <v>2000</v>
          </cell>
        </row>
        <row r="445">
          <cell r="D445">
            <v>3000</v>
          </cell>
          <cell r="E445">
            <v>1905.26</v>
          </cell>
          <cell r="G445">
            <v>3000</v>
          </cell>
        </row>
        <row r="446">
          <cell r="D446">
            <v>5000</v>
          </cell>
          <cell r="F446">
            <v>-5000</v>
          </cell>
          <cell r="G446">
            <v>0</v>
          </cell>
        </row>
        <row r="447">
          <cell r="D447">
            <v>1000</v>
          </cell>
          <cell r="E447">
            <v>1396.61</v>
          </cell>
          <cell r="F447">
            <v>1500</v>
          </cell>
          <cell r="G447">
            <v>2500</v>
          </cell>
        </row>
        <row r="448">
          <cell r="D448">
            <v>34370</v>
          </cell>
          <cell r="E448">
            <v>34361</v>
          </cell>
          <cell r="F448">
            <v>-34370</v>
          </cell>
          <cell r="G448">
            <v>0</v>
          </cell>
        </row>
        <row r="469">
          <cell r="D469">
            <v>15700</v>
          </cell>
          <cell r="E469">
            <v>8132.869999999999</v>
          </cell>
          <cell r="F469">
            <v>0</v>
          </cell>
          <cell r="G469">
            <v>15700</v>
          </cell>
        </row>
        <row r="470">
          <cell r="D470">
            <v>4000</v>
          </cell>
          <cell r="E470">
            <v>825.69</v>
          </cell>
          <cell r="F470">
            <v>-1100</v>
          </cell>
          <cell r="G470">
            <v>2900</v>
          </cell>
        </row>
        <row r="471">
          <cell r="D471">
            <v>2400</v>
          </cell>
          <cell r="E471">
            <v>1884.79</v>
          </cell>
          <cell r="G471">
            <v>2400</v>
          </cell>
        </row>
        <row r="472">
          <cell r="D472">
            <v>1000</v>
          </cell>
          <cell r="E472">
            <v>793.01</v>
          </cell>
          <cell r="G472">
            <v>1000</v>
          </cell>
        </row>
        <row r="473">
          <cell r="D473">
            <v>1500</v>
          </cell>
          <cell r="E473">
            <v>1493.84</v>
          </cell>
          <cell r="F473">
            <v>500</v>
          </cell>
          <cell r="G473">
            <v>2000</v>
          </cell>
        </row>
        <row r="474">
          <cell r="D474">
            <v>400</v>
          </cell>
          <cell r="F474">
            <v>-400</v>
          </cell>
          <cell r="G474">
            <v>0</v>
          </cell>
        </row>
        <row r="475">
          <cell r="D475">
            <v>1000</v>
          </cell>
          <cell r="E475">
            <v>275.46</v>
          </cell>
          <cell r="F475">
            <v>1400</v>
          </cell>
          <cell r="G475">
            <v>2400</v>
          </cell>
        </row>
        <row r="476">
          <cell r="D476">
            <v>400</v>
          </cell>
          <cell r="E476">
            <v>269.4</v>
          </cell>
          <cell r="F476">
            <v>100</v>
          </cell>
          <cell r="G476">
            <v>500</v>
          </cell>
        </row>
        <row r="477">
          <cell r="D477">
            <v>100</v>
          </cell>
          <cell r="E477">
            <v>30</v>
          </cell>
          <cell r="G477">
            <v>100</v>
          </cell>
        </row>
        <row r="479">
          <cell r="D479">
            <v>1000</v>
          </cell>
          <cell r="E479">
            <v>423.4</v>
          </cell>
          <cell r="F479">
            <v>-500</v>
          </cell>
          <cell r="G479">
            <v>500</v>
          </cell>
        </row>
        <row r="486">
          <cell r="D486">
            <v>5000</v>
          </cell>
          <cell r="E486">
            <v>3648.35</v>
          </cell>
          <cell r="G486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PageLayoutView="0" workbookViewId="0" topLeftCell="A1">
      <selection activeCell="D815" sqref="D815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50.140625" style="0" customWidth="1"/>
    <col min="4" max="4" width="11.7109375" style="0" customWidth="1"/>
    <col min="5" max="5" width="11.57421875" style="0" customWidth="1"/>
    <col min="6" max="6" width="11.00390625" style="0" customWidth="1"/>
    <col min="7" max="7" width="11.140625" style="0" customWidth="1"/>
    <col min="8" max="8" width="8.421875" style="0" customWidth="1"/>
  </cols>
  <sheetData>
    <row r="1" spans="1:8" ht="12.75">
      <c r="A1" s="1" t="s">
        <v>0</v>
      </c>
      <c r="B1" s="2"/>
      <c r="C1" s="2"/>
      <c r="D1" s="1"/>
      <c r="E1" s="1"/>
      <c r="F1" s="1"/>
      <c r="G1" s="3" t="s">
        <v>1</v>
      </c>
      <c r="H1" s="1"/>
    </row>
    <row r="2" spans="1:8" ht="12.75">
      <c r="A2" s="4"/>
      <c r="B2" s="4"/>
      <c r="C2" s="5"/>
      <c r="D2" s="5"/>
      <c r="E2" s="5"/>
      <c r="F2" s="5"/>
      <c r="G2" s="5"/>
      <c r="H2" s="5"/>
    </row>
    <row r="3" spans="1:8" ht="12.75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</row>
    <row r="4" spans="1:8" ht="12.75">
      <c r="A4" s="10" t="s">
        <v>10</v>
      </c>
      <c r="B4" s="11" t="s">
        <v>10</v>
      </c>
      <c r="C4" s="12"/>
      <c r="D4" s="11">
        <v>2016</v>
      </c>
      <c r="E4" s="12" t="s">
        <v>11</v>
      </c>
      <c r="F4" s="11" t="s">
        <v>12</v>
      </c>
      <c r="G4" s="11">
        <v>2016</v>
      </c>
      <c r="H4" s="13" t="s">
        <v>13</v>
      </c>
    </row>
    <row r="5" spans="1:8" ht="12.75">
      <c r="A5" s="14">
        <v>1</v>
      </c>
      <c r="B5" s="15">
        <v>2</v>
      </c>
      <c r="C5" s="16">
        <v>3</v>
      </c>
      <c r="D5" s="14">
        <v>4</v>
      </c>
      <c r="E5" s="15">
        <v>5</v>
      </c>
      <c r="F5" s="16">
        <v>6</v>
      </c>
      <c r="G5" s="14">
        <v>7</v>
      </c>
      <c r="H5" s="15">
        <v>8</v>
      </c>
    </row>
    <row r="6" spans="1:8" ht="12.75">
      <c r="A6" s="17"/>
      <c r="B6" s="17"/>
      <c r="C6" s="2"/>
      <c r="D6" s="2"/>
      <c r="E6" s="2"/>
      <c r="F6" s="2"/>
      <c r="G6" s="2"/>
      <c r="H6" s="2"/>
    </row>
    <row r="7" spans="1:8" ht="12.75">
      <c r="A7" s="2"/>
      <c r="B7" s="18" t="s">
        <v>14</v>
      </c>
      <c r="C7" s="19" t="s">
        <v>15</v>
      </c>
      <c r="D7" s="20">
        <f>SUM(D8+D15+D21+D24)</f>
        <v>7681000</v>
      </c>
      <c r="E7" s="20">
        <f>SUM(E8+E15+E21+E24)</f>
        <v>5466084.15</v>
      </c>
      <c r="F7" s="20">
        <f>SUM(F8+F15+F21+F24)</f>
        <v>305420</v>
      </c>
      <c r="G7" s="20">
        <f>SUM(G8+G15+G21+G24)</f>
        <v>7986420</v>
      </c>
      <c r="H7" s="20">
        <f aca="true" t="shared" si="0" ref="H7:H13">SUM(G7/D7*100)</f>
        <v>103.97630516859783</v>
      </c>
    </row>
    <row r="8" spans="1:8" ht="12.75">
      <c r="A8" s="21">
        <v>710000</v>
      </c>
      <c r="B8" s="21"/>
      <c r="C8" s="1" t="s">
        <v>16</v>
      </c>
      <c r="D8" s="22">
        <f>SUM(D9:D13)</f>
        <v>5728200</v>
      </c>
      <c r="E8" s="22">
        <f>SUM(E9:E13)</f>
        <v>4343169.8100000005</v>
      </c>
      <c r="F8" s="22">
        <f>SUM(F9:F13)</f>
        <v>196300</v>
      </c>
      <c r="G8" s="22">
        <f>SUM(G9:G13)</f>
        <v>5924500</v>
      </c>
      <c r="H8" s="23">
        <f t="shared" si="0"/>
        <v>103.42690548514368</v>
      </c>
    </row>
    <row r="9" spans="1:8" ht="12.75">
      <c r="A9" s="24">
        <v>713000</v>
      </c>
      <c r="B9" s="24"/>
      <c r="C9" s="2" t="s">
        <v>17</v>
      </c>
      <c r="D9" s="25">
        <f>SUM('[1]2-Prihodi i primici'!D13)</f>
        <v>707200</v>
      </c>
      <c r="E9" s="25">
        <f>SUM('[1]2-Prihodi i primici'!E13)</f>
        <v>517649.29000000004</v>
      </c>
      <c r="F9" s="25">
        <f>SUM('[1]2-Prihodi i primici'!F13)</f>
        <v>2000</v>
      </c>
      <c r="G9" s="25">
        <f>SUM('[1]2-Prihodi i primici'!G13)</f>
        <v>709200</v>
      </c>
      <c r="H9" s="26">
        <f t="shared" si="0"/>
        <v>100.28280542986425</v>
      </c>
    </row>
    <row r="10" spans="1:8" ht="12.75">
      <c r="A10" s="24">
        <v>714000</v>
      </c>
      <c r="B10" s="24"/>
      <c r="C10" s="2" t="s">
        <v>18</v>
      </c>
      <c r="D10" s="25">
        <f>SUM('[1]2-Prihodi i primici'!D19)</f>
        <v>310600</v>
      </c>
      <c r="E10" s="25">
        <f>SUM('[1]2-Prihodi i primici'!E19)</f>
        <v>49881.81</v>
      </c>
      <c r="F10" s="25">
        <f>SUM('[1]2-Prihodi i primici'!F19)</f>
        <v>-207000</v>
      </c>
      <c r="G10" s="25">
        <f>SUM('[1]2-Prihodi i primici'!G19)</f>
        <v>103600</v>
      </c>
      <c r="H10" s="26">
        <f t="shared" si="0"/>
        <v>33.354797166773984</v>
      </c>
    </row>
    <row r="11" spans="1:8" ht="12.75">
      <c r="A11" s="24">
        <v>715000</v>
      </c>
      <c r="B11" s="24"/>
      <c r="C11" s="2" t="s">
        <v>19</v>
      </c>
      <c r="D11" s="25">
        <f>SUM('[1]2-Prihodi i primici'!D25)</f>
        <v>1100</v>
      </c>
      <c r="E11" s="25">
        <f>SUM('[1]2-Prihodi i primici'!E25)</f>
        <v>426.46</v>
      </c>
      <c r="F11" s="25">
        <f>SUM('[1]2-Prihodi i primici'!F25)</f>
        <v>100</v>
      </c>
      <c r="G11" s="25">
        <f>SUM('[1]2-Prihodi i primici'!G25)</f>
        <v>1200</v>
      </c>
      <c r="H11" s="26">
        <f t="shared" si="0"/>
        <v>109.09090909090908</v>
      </c>
    </row>
    <row r="12" spans="1:8" ht="12.75">
      <c r="A12" s="24">
        <v>717000</v>
      </c>
      <c r="B12" s="24"/>
      <c r="C12" s="2" t="s">
        <v>20</v>
      </c>
      <c r="D12" s="25">
        <f>SUM('[1]2-Prihodi i primici'!D30)</f>
        <v>4708800</v>
      </c>
      <c r="E12" s="25">
        <f>SUM('[1]2-Prihodi i primici'!E30)</f>
        <v>3775212.25</v>
      </c>
      <c r="F12" s="25">
        <f>SUM('[1]2-Prihodi i primici'!F30)</f>
        <v>401200</v>
      </c>
      <c r="G12" s="25">
        <f>SUM('[1]2-Prihodi i primici'!G30)</f>
        <v>5110000</v>
      </c>
      <c r="H12" s="26">
        <f t="shared" si="0"/>
        <v>108.5202174651716</v>
      </c>
    </row>
    <row r="13" spans="1:8" ht="12.75">
      <c r="A13" s="27">
        <v>719000</v>
      </c>
      <c r="B13" s="27"/>
      <c r="C13" s="28" t="s">
        <v>21</v>
      </c>
      <c r="D13" s="29">
        <f>SUM('[1]2-Prihodi i primici'!D33)</f>
        <v>500</v>
      </c>
      <c r="E13" s="29">
        <f>SUM('[1]2-Prihodi i primici'!E33)</f>
        <v>0</v>
      </c>
      <c r="F13" s="29">
        <f>SUM('[1]2-Prihodi i primici'!F33)</f>
        <v>0</v>
      </c>
      <c r="G13" s="29">
        <f>SUM('[1]2-Prihodi i primici'!G33)</f>
        <v>500</v>
      </c>
      <c r="H13" s="29">
        <f t="shared" si="0"/>
        <v>100</v>
      </c>
    </row>
    <row r="14" spans="1:8" ht="12.75">
      <c r="A14" s="24"/>
      <c r="B14" s="24"/>
      <c r="C14" s="2"/>
      <c r="D14" s="25"/>
      <c r="E14" s="25"/>
      <c r="F14" s="25"/>
      <c r="G14" s="25"/>
      <c r="H14" s="26"/>
    </row>
    <row r="15" spans="1:8" ht="12.75">
      <c r="A15" s="30">
        <v>720000</v>
      </c>
      <c r="B15" s="30"/>
      <c r="C15" s="5" t="s">
        <v>22</v>
      </c>
      <c r="D15" s="23">
        <f>SUM(D16:D19)</f>
        <v>1592800</v>
      </c>
      <c r="E15" s="23">
        <f>SUM(E16:E19)</f>
        <v>855568.2099999998</v>
      </c>
      <c r="F15" s="23">
        <f>SUM(F16:F19)</f>
        <v>103078</v>
      </c>
      <c r="G15" s="23">
        <f>SUM(G16:G19)</f>
        <v>1695878</v>
      </c>
      <c r="H15" s="23">
        <f>SUM(G15/D15*100)</f>
        <v>106.47149673530889</v>
      </c>
    </row>
    <row r="16" spans="1:8" ht="25.5" customHeight="1">
      <c r="A16" s="31">
        <v>721000</v>
      </c>
      <c r="B16" s="31"/>
      <c r="C16" s="32" t="s">
        <v>23</v>
      </c>
      <c r="D16" s="26">
        <f>SUM('[1]2-Prihodi i primici'!D40)</f>
        <v>147200</v>
      </c>
      <c r="E16" s="26">
        <f>SUM('[1]2-Prihodi i primici'!E40)</f>
        <v>23086.7</v>
      </c>
      <c r="F16" s="26">
        <f>SUM('[1]2-Prihodi i primici'!F40)</f>
        <v>-33000</v>
      </c>
      <c r="G16" s="26">
        <f>SUM('[1]2-Prihodi i primici'!G40)</f>
        <v>114200</v>
      </c>
      <c r="H16" s="26">
        <f>SUM(G16/D16*100)</f>
        <v>77.58152173913044</v>
      </c>
    </row>
    <row r="17" spans="1:8" ht="12.75">
      <c r="A17" s="24">
        <v>722000</v>
      </c>
      <c r="B17" s="24"/>
      <c r="C17" s="2" t="s">
        <v>24</v>
      </c>
      <c r="D17" s="25">
        <f>SUM('[1]2-Prihodi i primici'!D47)</f>
        <v>1395300</v>
      </c>
      <c r="E17" s="25">
        <f>SUM('[1]2-Prihodi i primici'!E47)</f>
        <v>796090.0899999999</v>
      </c>
      <c r="F17" s="25">
        <f>SUM('[1]2-Prihodi i primici'!F47)</f>
        <v>124270</v>
      </c>
      <c r="G17" s="25">
        <f>SUM('[1]2-Prihodi i primici'!G47)</f>
        <v>1519570</v>
      </c>
      <c r="H17" s="26">
        <f>SUM(G17/D17*100)</f>
        <v>108.90632838816026</v>
      </c>
    </row>
    <row r="18" spans="1:8" ht="12.75">
      <c r="A18" s="24">
        <v>723000</v>
      </c>
      <c r="B18" s="24"/>
      <c r="C18" s="2" t="s">
        <v>25</v>
      </c>
      <c r="D18" s="25">
        <f>SUM('[1]2-Prihodi i primici'!D93)</f>
        <v>1500</v>
      </c>
      <c r="E18" s="25">
        <f>SUM('[1]2-Prihodi i primici'!E93)</f>
        <v>280</v>
      </c>
      <c r="F18" s="25">
        <f>SUM('[1]2-Prihodi i primici'!F93)</f>
        <v>0</v>
      </c>
      <c r="G18" s="25">
        <f>SUM('[1]2-Prihodi i primici'!G93)</f>
        <v>1500</v>
      </c>
      <c r="H18" s="26">
        <f>SUM(G18/D18*100)</f>
        <v>100</v>
      </c>
    </row>
    <row r="19" spans="1:8" ht="12.75">
      <c r="A19" s="27">
        <v>729000</v>
      </c>
      <c r="B19" s="27"/>
      <c r="C19" s="28" t="s">
        <v>26</v>
      </c>
      <c r="D19" s="29">
        <f>SUM('[1]2-Prihodi i primici'!D96)</f>
        <v>48800</v>
      </c>
      <c r="E19" s="29">
        <f>SUM('[1]2-Prihodi i primici'!E96)</f>
        <v>36111.42</v>
      </c>
      <c r="F19" s="29">
        <f>SUM('[1]2-Prihodi i primici'!F96)</f>
        <v>11808</v>
      </c>
      <c r="G19" s="29">
        <f>SUM('[1]2-Prihodi i primici'!G96)</f>
        <v>60608</v>
      </c>
      <c r="H19" s="29">
        <f>SUM(G19/D19*100)</f>
        <v>124.19672131147541</v>
      </c>
    </row>
    <row r="20" spans="1:8" ht="12.75">
      <c r="A20" s="24"/>
      <c r="B20" s="24"/>
      <c r="C20" s="2"/>
      <c r="D20" s="25"/>
      <c r="E20" s="25"/>
      <c r="F20" s="25"/>
      <c r="G20" s="25"/>
      <c r="H20" s="26"/>
    </row>
    <row r="21" spans="1:8" ht="12.75">
      <c r="A21" s="30">
        <v>730000</v>
      </c>
      <c r="B21" s="30"/>
      <c r="C21" s="5" t="s">
        <v>27</v>
      </c>
      <c r="D21" s="23">
        <f>SUM(D22)</f>
        <v>0</v>
      </c>
      <c r="E21" s="23">
        <f>SUM(E22)</f>
        <v>300</v>
      </c>
      <c r="F21" s="23">
        <f>SUM(F22)</f>
        <v>300</v>
      </c>
      <c r="G21" s="23">
        <f>SUM(G22)</f>
        <v>300</v>
      </c>
      <c r="H21" s="26">
        <v>0</v>
      </c>
    </row>
    <row r="22" spans="1:8" ht="12.75">
      <c r="A22" s="27">
        <v>731000</v>
      </c>
      <c r="B22" s="27"/>
      <c r="C22" s="28" t="s">
        <v>28</v>
      </c>
      <c r="D22" s="29">
        <f>SUM('[1]2-Prihodi i primici'!D102)</f>
        <v>0</v>
      </c>
      <c r="E22" s="29">
        <f>SUM('[1]2-Prihodi i primici'!E102)</f>
        <v>300</v>
      </c>
      <c r="F22" s="29">
        <f>SUM('[1]2-Prihodi i primici'!F102)</f>
        <v>300</v>
      </c>
      <c r="G22" s="29">
        <f>SUM('[1]2-Prihodi i primici'!G102)</f>
        <v>300</v>
      </c>
      <c r="H22" s="29">
        <v>0</v>
      </c>
    </row>
    <row r="23" spans="1:8" ht="12.75">
      <c r="A23" s="24"/>
      <c r="B23" s="24"/>
      <c r="C23" s="2"/>
      <c r="D23" s="25"/>
      <c r="E23" s="25"/>
      <c r="F23" s="25"/>
      <c r="G23" s="25"/>
      <c r="H23" s="26"/>
    </row>
    <row r="24" spans="1:8" ht="12.75">
      <c r="A24" s="21">
        <v>780000</v>
      </c>
      <c r="B24" s="21"/>
      <c r="C24" s="1" t="s">
        <v>29</v>
      </c>
      <c r="D24" s="22">
        <f>SUM(D25)</f>
        <v>360000</v>
      </c>
      <c r="E24" s="22">
        <f>SUM(E25)</f>
        <v>267046.13</v>
      </c>
      <c r="F24" s="22">
        <f>SUM(F25)</f>
        <v>5742</v>
      </c>
      <c r="G24" s="22">
        <f>SUM(G25)</f>
        <v>365742</v>
      </c>
      <c r="H24" s="23">
        <f>SUM(G24/D24*100)</f>
        <v>101.59499999999998</v>
      </c>
    </row>
    <row r="25" spans="1:8" ht="12.75">
      <c r="A25" s="27">
        <v>781000</v>
      </c>
      <c r="B25" s="27"/>
      <c r="C25" s="28" t="s">
        <v>30</v>
      </c>
      <c r="D25" s="29">
        <f>SUM('[1]2-Prihodi i primici'!D105)</f>
        <v>360000</v>
      </c>
      <c r="E25" s="29">
        <f>SUM('[1]2-Prihodi i primici'!E105)</f>
        <v>267046.13</v>
      </c>
      <c r="F25" s="29">
        <f>SUM('[1]2-Prihodi i primici'!F105)</f>
        <v>5742</v>
      </c>
      <c r="G25" s="29">
        <f>SUM('[1]2-Prihodi i primici'!G105)</f>
        <v>365742</v>
      </c>
      <c r="H25" s="29">
        <f>SUM(G25/D25*100)</f>
        <v>101.59499999999998</v>
      </c>
    </row>
    <row r="26" spans="1:8" ht="12.75">
      <c r="A26" s="17"/>
      <c r="B26" s="17"/>
      <c r="C26" s="2"/>
      <c r="D26" s="25"/>
      <c r="E26" s="25"/>
      <c r="F26" s="25"/>
      <c r="G26" s="25"/>
      <c r="H26" s="26"/>
    </row>
    <row r="27" spans="1:8" ht="12.75">
      <c r="A27" s="2"/>
      <c r="B27" s="18" t="s">
        <v>31</v>
      </c>
      <c r="C27" s="19" t="s">
        <v>32</v>
      </c>
      <c r="D27" s="20">
        <f>SUM(D29+D37)</f>
        <v>6727330</v>
      </c>
      <c r="E27" s="20">
        <f>SUM(E29+E37)</f>
        <v>4897759.629999999</v>
      </c>
      <c r="F27" s="20">
        <f>SUM(F29+F37)</f>
        <v>167970</v>
      </c>
      <c r="G27" s="20">
        <f>SUM(G29+G37)</f>
        <v>6895300</v>
      </c>
      <c r="H27" s="20">
        <f>SUM(G27/D27*100)</f>
        <v>102.4968300945546</v>
      </c>
    </row>
    <row r="28" spans="1:8" ht="12.75">
      <c r="A28" s="2"/>
      <c r="B28" s="33"/>
      <c r="C28" s="34"/>
      <c r="D28" s="35"/>
      <c r="E28" s="35"/>
      <c r="F28" s="35"/>
      <c r="G28" s="35"/>
      <c r="H28" s="35"/>
    </row>
    <row r="29" spans="1:8" ht="12.75">
      <c r="A29" s="21">
        <v>410000</v>
      </c>
      <c r="B29" s="21"/>
      <c r="C29" s="1" t="s">
        <v>33</v>
      </c>
      <c r="D29" s="22">
        <f>SUM(D30:D35)</f>
        <v>6667330</v>
      </c>
      <c r="E29" s="22">
        <f>SUM(E30:E35)</f>
        <v>4897759.629999999</v>
      </c>
      <c r="F29" s="22">
        <f>SUM(F30:F35)</f>
        <v>227970</v>
      </c>
      <c r="G29" s="22">
        <f>SUM(G30:G35)</f>
        <v>6895300</v>
      </c>
      <c r="H29" s="23">
        <f>SUM(G29/D29*100)</f>
        <v>103.41920978862602</v>
      </c>
    </row>
    <row r="30" spans="1:8" ht="12.75">
      <c r="A30" s="24">
        <v>411000</v>
      </c>
      <c r="B30" s="24"/>
      <c r="C30" s="2" t="s">
        <v>34</v>
      </c>
      <c r="D30" s="25">
        <f>SUM('[1]3-rashodi i izdaci'!D11)</f>
        <v>2545900</v>
      </c>
      <c r="E30" s="25">
        <f>SUM('[1]3-rashodi i izdaci'!E11)</f>
        <v>1951058.3299999996</v>
      </c>
      <c r="F30" s="25">
        <f>SUM('[1]3-rashodi i izdaci'!F11)</f>
        <v>90400</v>
      </c>
      <c r="G30" s="25">
        <f>SUM('[1]3-rashodi i izdaci'!G11)</f>
        <v>2636300</v>
      </c>
      <c r="H30" s="26">
        <f aca="true" t="shared" si="1" ref="H30:H35">SUM(G30/D30*100)</f>
        <v>103.55080718017204</v>
      </c>
    </row>
    <row r="31" spans="1:8" ht="12.75">
      <c r="A31" s="24">
        <v>412000</v>
      </c>
      <c r="B31" s="24"/>
      <c r="C31" s="2" t="s">
        <v>35</v>
      </c>
      <c r="D31" s="25">
        <f>SUM('[1]3-rashodi i izdaci'!D15)</f>
        <v>1870230</v>
      </c>
      <c r="E31" s="25">
        <f>SUM('[1]3-rashodi i izdaci'!E15)</f>
        <v>1263194.9300000002</v>
      </c>
      <c r="F31" s="25">
        <f>SUM('[1]3-rashodi i izdaci'!F15)</f>
        <v>37125</v>
      </c>
      <c r="G31" s="25">
        <f>SUM('[1]3-rashodi i izdaci'!G15)</f>
        <v>1907355</v>
      </c>
      <c r="H31" s="26">
        <f t="shared" si="1"/>
        <v>101.98504996711635</v>
      </c>
    </row>
    <row r="32" spans="1:8" ht="12.75">
      <c r="A32" s="24">
        <v>413000</v>
      </c>
      <c r="B32" s="24"/>
      <c r="C32" s="2" t="s">
        <v>36</v>
      </c>
      <c r="D32" s="25">
        <f>SUM('[1]3-rashodi i izdaci'!D26)</f>
        <v>196800</v>
      </c>
      <c r="E32" s="25">
        <f>SUM('[1]3-rashodi i izdaci'!E26)</f>
        <v>98287.51999999999</v>
      </c>
      <c r="F32" s="25">
        <f>SUM('[1]3-rashodi i izdaci'!F26)</f>
        <v>1145</v>
      </c>
      <c r="G32" s="25">
        <f>SUM('[1]3-rashodi i izdaci'!G26)</f>
        <v>197945</v>
      </c>
      <c r="H32" s="26">
        <f t="shared" si="1"/>
        <v>100.58180894308944</v>
      </c>
    </row>
    <row r="33" spans="1:8" ht="12.75">
      <c r="A33" s="36">
        <v>414000</v>
      </c>
      <c r="B33" s="36"/>
      <c r="C33" s="37" t="s">
        <v>37</v>
      </c>
      <c r="D33" s="25">
        <f>SUM('[1]3-rashodi i izdaci'!D31)</f>
        <v>38200</v>
      </c>
      <c r="E33" s="25">
        <f>SUM('[1]3-rashodi i izdaci'!E31)</f>
        <v>22950.04</v>
      </c>
      <c r="F33" s="25">
        <f>SUM('[1]3-rashodi i izdaci'!F31)</f>
        <v>-4000</v>
      </c>
      <c r="G33" s="25">
        <f>SUM('[1]3-rashodi i izdaci'!G31)</f>
        <v>34200</v>
      </c>
      <c r="H33" s="26">
        <f t="shared" si="1"/>
        <v>89.52879581151832</v>
      </c>
    </row>
    <row r="34" spans="1:8" ht="12.75">
      <c r="A34" s="24">
        <v>415000</v>
      </c>
      <c r="B34" s="24"/>
      <c r="C34" s="2" t="s">
        <v>38</v>
      </c>
      <c r="D34" s="25">
        <f>SUM('[1]3-rashodi i izdaci'!D34)</f>
        <v>980700</v>
      </c>
      <c r="E34" s="25">
        <f>SUM('[1]3-rashodi i izdaci'!E34)</f>
        <v>687855.2</v>
      </c>
      <c r="F34" s="25">
        <f>SUM('[1]3-rashodi i izdaci'!F34)</f>
        <v>-7200</v>
      </c>
      <c r="G34" s="25">
        <f>SUM('[1]3-rashodi i izdaci'!G34)</f>
        <v>973500</v>
      </c>
      <c r="H34" s="26">
        <f t="shared" si="1"/>
        <v>99.26583052921383</v>
      </c>
    </row>
    <row r="35" spans="1:8" ht="12.75">
      <c r="A35" s="27">
        <v>416000</v>
      </c>
      <c r="B35" s="27"/>
      <c r="C35" s="28" t="s">
        <v>39</v>
      </c>
      <c r="D35" s="29">
        <f>SUM('[1]3-rashodi i izdaci'!D37)</f>
        <v>1035500</v>
      </c>
      <c r="E35" s="29">
        <f>SUM('[1]3-rashodi i izdaci'!E37)</f>
        <v>874413.6099999999</v>
      </c>
      <c r="F35" s="29">
        <f>SUM('[1]3-rashodi i izdaci'!F37)</f>
        <v>110500</v>
      </c>
      <c r="G35" s="29">
        <f>SUM('[1]3-rashodi i izdaci'!G37)</f>
        <v>1146000</v>
      </c>
      <c r="H35" s="29">
        <f t="shared" si="1"/>
        <v>110.67117334620956</v>
      </c>
    </row>
    <row r="36" spans="1:8" ht="12.75">
      <c r="A36" s="24"/>
      <c r="B36" s="24"/>
      <c r="C36" s="17"/>
      <c r="D36" s="38"/>
      <c r="E36" s="38"/>
      <c r="F36" s="38"/>
      <c r="G36" s="38"/>
      <c r="H36" s="26"/>
    </row>
    <row r="37" spans="1:8" ht="12.75">
      <c r="A37" s="21" t="s">
        <v>40</v>
      </c>
      <c r="B37" s="21"/>
      <c r="C37" s="1" t="s">
        <v>41</v>
      </c>
      <c r="D37" s="22">
        <f>SUM('[1]3-rashodi i izdaci'!D43)</f>
        <v>60000</v>
      </c>
      <c r="E37" s="22">
        <f>SUM('[1]3-rashodi i izdaci'!E43)</f>
        <v>0</v>
      </c>
      <c r="F37" s="22">
        <f>SUM('[1]3-rashodi i izdaci'!F43)</f>
        <v>-60000</v>
      </c>
      <c r="G37" s="22">
        <f>SUM('[1]3-rashodi i izdaci'!G43)</f>
        <v>0</v>
      </c>
      <c r="H37" s="23">
        <f>SUM(G37/D37*100)</f>
        <v>0</v>
      </c>
    </row>
    <row r="38" spans="1:8" ht="12.75">
      <c r="A38" s="21"/>
      <c r="B38" s="21"/>
      <c r="C38" s="1"/>
      <c r="D38" s="22"/>
      <c r="E38" s="22"/>
      <c r="F38" s="22"/>
      <c r="G38" s="22"/>
      <c r="H38" s="23"/>
    </row>
    <row r="39" spans="1:8" ht="12.75">
      <c r="A39" s="2"/>
      <c r="B39" s="18" t="s">
        <v>42</v>
      </c>
      <c r="C39" s="19" t="s">
        <v>43</v>
      </c>
      <c r="D39" s="20">
        <f>SUM(D7-D27)</f>
        <v>953670</v>
      </c>
      <c r="E39" s="20">
        <f>SUM(E7-E27)</f>
        <v>568324.5200000014</v>
      </c>
      <c r="F39" s="20">
        <f>SUM(F7-F27)</f>
        <v>137450</v>
      </c>
      <c r="G39" s="20">
        <f>SUM(G7-G27)</f>
        <v>1091120</v>
      </c>
      <c r="H39" s="39">
        <f>SUM(G39/D39*100)</f>
        <v>114.41274235322491</v>
      </c>
    </row>
    <row r="40" spans="1:8" ht="12.75">
      <c r="A40" s="21"/>
      <c r="B40" s="21"/>
      <c r="C40" s="1"/>
      <c r="D40" s="22"/>
      <c r="E40" s="22"/>
      <c r="F40" s="22"/>
      <c r="G40" s="22"/>
      <c r="H40" s="23"/>
    </row>
    <row r="41" spans="1:8" ht="12.75">
      <c r="A41" s="2"/>
      <c r="B41" s="18" t="s">
        <v>44</v>
      </c>
      <c r="C41" s="19" t="s">
        <v>45</v>
      </c>
      <c r="D41" s="20">
        <f>SUM(D43-D44)</f>
        <v>-333870</v>
      </c>
      <c r="E41" s="20">
        <f>SUM(E43-E44)</f>
        <v>-48686.970000000016</v>
      </c>
      <c r="F41" s="20">
        <f>SUM(F43-F44)</f>
        <v>71090</v>
      </c>
      <c r="G41" s="20">
        <f>SUM(G43-G44)</f>
        <v>-262780</v>
      </c>
      <c r="H41" s="39">
        <f>SUM(G41/D41*100)</f>
        <v>78.7072812771438</v>
      </c>
    </row>
    <row r="42" spans="1:8" ht="12.75">
      <c r="A42" s="2"/>
      <c r="B42" s="33"/>
      <c r="C42" s="34"/>
      <c r="D42" s="35"/>
      <c r="E42" s="35"/>
      <c r="F42" s="35"/>
      <c r="G42" s="35"/>
      <c r="H42" s="40"/>
    </row>
    <row r="43" spans="1:8" ht="12.75">
      <c r="A43" s="24">
        <v>810000</v>
      </c>
      <c r="B43" s="24"/>
      <c r="C43" s="2" t="s">
        <v>46</v>
      </c>
      <c r="D43" s="25">
        <f>SUM('[1]2-Prihodi i primici'!D113)</f>
        <v>267000</v>
      </c>
      <c r="E43" s="25">
        <f>SUM('[1]2-Prihodi i primici'!E115)</f>
        <v>66437.51999999999</v>
      </c>
      <c r="F43" s="25">
        <f>SUM('[1]2-Prihodi i primici'!F115)</f>
        <v>-95420</v>
      </c>
      <c r="G43" s="25">
        <f>SUM('[1]2-Prihodi i primici'!G115)</f>
        <v>171580</v>
      </c>
      <c r="H43" s="26">
        <f>SUM(G43/D43*100)</f>
        <v>64.2621722846442</v>
      </c>
    </row>
    <row r="44" spans="1:8" ht="12.75">
      <c r="A44" s="24">
        <v>510000</v>
      </c>
      <c r="B44" s="24"/>
      <c r="C44" s="2" t="s">
        <v>47</v>
      </c>
      <c r="D44" s="25">
        <f>SUM('[1]3-rashodi i izdaci'!D48)</f>
        <v>600870</v>
      </c>
      <c r="E44" s="25">
        <f>SUM('[1]3-rashodi i izdaci'!E48)</f>
        <v>115124.49</v>
      </c>
      <c r="F44" s="25">
        <f>SUM('[1]3-rashodi i izdaci'!F48)</f>
        <v>-166510</v>
      </c>
      <c r="G44" s="25">
        <f>SUM('[1]3-rashodi i izdaci'!G48)</f>
        <v>434360</v>
      </c>
      <c r="H44" s="26">
        <f>SUM(G44/D44*100)</f>
        <v>72.28851498660276</v>
      </c>
    </row>
    <row r="45" spans="1:8" ht="12.75">
      <c r="A45" s="17"/>
      <c r="B45" s="17"/>
      <c r="C45" s="2"/>
      <c r="D45" s="2"/>
      <c r="E45" s="2"/>
      <c r="F45" s="2"/>
      <c r="G45" s="2"/>
      <c r="H45" s="26"/>
    </row>
    <row r="46" spans="1:8" ht="12.75">
      <c r="A46" s="2"/>
      <c r="B46" s="18" t="s">
        <v>48</v>
      </c>
      <c r="C46" s="41" t="s">
        <v>49</v>
      </c>
      <c r="D46" s="20">
        <f>SUM(D39+D41)</f>
        <v>619800</v>
      </c>
      <c r="E46" s="20">
        <f>SUM(E39+E41)</f>
        <v>519637.5500000014</v>
      </c>
      <c r="F46" s="20">
        <f>SUM(F39+F41)</f>
        <v>208540</v>
      </c>
      <c r="G46" s="20">
        <f>SUM(G39+G41)</f>
        <v>828340</v>
      </c>
      <c r="H46" s="42">
        <f>SUM(G46/D46*100)</f>
        <v>133.6463375282349</v>
      </c>
    </row>
    <row r="47" spans="1:8" ht="12.75">
      <c r="A47" s="17"/>
      <c r="B47" s="17"/>
      <c r="C47" s="2"/>
      <c r="D47" s="25"/>
      <c r="E47" s="25"/>
      <c r="F47" s="25"/>
      <c r="G47" s="25"/>
      <c r="H47" s="26"/>
    </row>
    <row r="48" spans="1:8" ht="12.75">
      <c r="A48" s="2"/>
      <c r="B48" s="18" t="s">
        <v>50</v>
      </c>
      <c r="C48" s="19" t="s">
        <v>51</v>
      </c>
      <c r="D48" s="20">
        <f>SUM(D50+D55+D60)</f>
        <v>-619800</v>
      </c>
      <c r="E48" s="20">
        <f>SUM(E50+E55+E60)</f>
        <v>-303893.45</v>
      </c>
      <c r="F48" s="20">
        <f>SUM(F50+F55+F60)</f>
        <v>-208540</v>
      </c>
      <c r="G48" s="20">
        <f>SUM(G50+G55+G60)</f>
        <v>-828340</v>
      </c>
      <c r="H48" s="42">
        <f>SUM(G48/D48*100)</f>
        <v>133.6463375282349</v>
      </c>
    </row>
    <row r="49" spans="1:8" ht="12.75">
      <c r="A49" s="17"/>
      <c r="B49" s="17"/>
      <c r="C49" s="2"/>
      <c r="D49" s="25"/>
      <c r="E49" s="2"/>
      <c r="F49" s="2"/>
      <c r="G49" s="2"/>
      <c r="H49" s="26"/>
    </row>
    <row r="50" spans="1:8" ht="12.75">
      <c r="A50" s="2"/>
      <c r="B50" s="18" t="s">
        <v>52</v>
      </c>
      <c r="C50" s="19" t="s">
        <v>53</v>
      </c>
      <c r="D50" s="20">
        <f>SUM(D52-D53)</f>
        <v>2000</v>
      </c>
      <c r="E50" s="20">
        <f>SUM(E52-E53)</f>
        <v>1422.83</v>
      </c>
      <c r="F50" s="20">
        <f>SUM(F52-F53)</f>
        <v>0</v>
      </c>
      <c r="G50" s="20">
        <f>SUM(G52-G53)</f>
        <v>2000</v>
      </c>
      <c r="H50" s="39">
        <f>SUM(G50/D50*100)</f>
        <v>100</v>
      </c>
    </row>
    <row r="51" spans="1:8" ht="12.75">
      <c r="A51" s="2"/>
      <c r="B51" s="33"/>
      <c r="C51" s="34"/>
      <c r="D51" s="35"/>
      <c r="E51" s="35"/>
      <c r="F51" s="35"/>
      <c r="G51" s="35"/>
      <c r="H51" s="40"/>
    </row>
    <row r="52" spans="1:8" ht="12.75">
      <c r="A52" s="24">
        <v>910000</v>
      </c>
      <c r="B52" s="24"/>
      <c r="C52" s="2" t="s">
        <v>54</v>
      </c>
      <c r="D52" s="25">
        <f>SUM('[1]4-finansiranje'!D13)</f>
        <v>2000</v>
      </c>
      <c r="E52" s="25">
        <f>SUM('[1]4-finansiranje'!E13)</f>
        <v>1422.83</v>
      </c>
      <c r="F52" s="25">
        <f>SUM('[1]4-finansiranje'!F13)</f>
        <v>0</v>
      </c>
      <c r="G52" s="25">
        <f>SUM('[1]4-finansiranje'!G13)</f>
        <v>2000</v>
      </c>
      <c r="H52" s="26">
        <f>SUM(G52/D52*100)</f>
        <v>100</v>
      </c>
    </row>
    <row r="53" spans="1:8" ht="12.75">
      <c r="A53" s="24">
        <v>610000</v>
      </c>
      <c r="B53" s="24"/>
      <c r="C53" s="2" t="s">
        <v>55</v>
      </c>
      <c r="D53" s="25">
        <f>SUM('[1]4-finansiranje'!D15)</f>
        <v>0</v>
      </c>
      <c r="E53" s="25">
        <f>SUM('[1]4-finansiranje'!E15)</f>
        <v>0</v>
      </c>
      <c r="F53" s="25">
        <f>SUM('[1]4-finansiranje'!F15)</f>
        <v>0</v>
      </c>
      <c r="G53" s="25">
        <f>SUM('[1]4-finansiranje'!G15)</f>
        <v>0</v>
      </c>
      <c r="H53" s="26">
        <v>0</v>
      </c>
    </row>
    <row r="54" spans="1:8" ht="12.75">
      <c r="A54" s="17"/>
      <c r="B54" s="17"/>
      <c r="C54" s="2"/>
      <c r="D54" s="25"/>
      <c r="E54" s="25"/>
      <c r="F54" s="25"/>
      <c r="G54" s="25"/>
      <c r="H54" s="26"/>
    </row>
    <row r="55" spans="1:8" ht="12.75">
      <c r="A55" s="2"/>
      <c r="B55" s="18" t="s">
        <v>56</v>
      </c>
      <c r="C55" s="19" t="s">
        <v>57</v>
      </c>
      <c r="D55" s="20">
        <f>SUM(D57-D58)</f>
        <v>-621800</v>
      </c>
      <c r="E55" s="20">
        <f>SUM(E57-E58)</f>
        <v>-305316.28</v>
      </c>
      <c r="F55" s="20">
        <f>SUM(F57-F58)</f>
        <v>-208540</v>
      </c>
      <c r="G55" s="20">
        <f>SUM(G57-G58)</f>
        <v>-830340</v>
      </c>
      <c r="H55" s="39">
        <f>SUM(G55/D55*100)</f>
        <v>133.53811514956578</v>
      </c>
    </row>
    <row r="56" spans="1:8" ht="12.75">
      <c r="A56" s="2"/>
      <c r="B56" s="33"/>
      <c r="C56" s="34"/>
      <c r="D56" s="35"/>
      <c r="E56" s="35"/>
      <c r="F56" s="35"/>
      <c r="G56" s="35"/>
      <c r="H56" s="40"/>
    </row>
    <row r="57" spans="1:8" ht="12.75">
      <c r="A57" s="24">
        <v>920000</v>
      </c>
      <c r="B57" s="24"/>
      <c r="C57" s="2" t="s">
        <v>58</v>
      </c>
      <c r="D57" s="25">
        <f>SUM('[1]4-finansiranje'!D22)</f>
        <v>0</v>
      </c>
      <c r="E57" s="25">
        <f>SUM('[1]4-finansiranje'!E22)</f>
        <v>0</v>
      </c>
      <c r="F57" s="25">
        <f>SUM('[1]4-finansiranje'!F22)</f>
        <v>0</v>
      </c>
      <c r="G57" s="25">
        <f>SUM('[1]4-finansiranje'!G22)</f>
        <v>0</v>
      </c>
      <c r="H57" s="26">
        <v>0</v>
      </c>
    </row>
    <row r="58" spans="1:8" ht="12.75">
      <c r="A58" s="24">
        <v>620000</v>
      </c>
      <c r="B58" s="24"/>
      <c r="C58" s="2" t="s">
        <v>59</v>
      </c>
      <c r="D58" s="25">
        <f>SUM('[1]4-finansiranje'!D27)</f>
        <v>621800</v>
      </c>
      <c r="E58" s="25">
        <f>SUM('[1]4-finansiranje'!E27)</f>
        <v>305316.28</v>
      </c>
      <c r="F58" s="25">
        <f>SUM('[1]4-finansiranje'!F27)</f>
        <v>208540</v>
      </c>
      <c r="G58" s="25">
        <f>SUM('[1]4-finansiranje'!G27)</f>
        <v>830340</v>
      </c>
      <c r="H58" s="26">
        <f>SUM(G58/D58*100)</f>
        <v>133.53811514956578</v>
      </c>
    </row>
    <row r="59" spans="1:8" ht="12.75">
      <c r="A59" s="24"/>
      <c r="B59" s="24"/>
      <c r="C59" s="2"/>
      <c r="D59" s="25"/>
      <c r="E59" s="25"/>
      <c r="F59" s="25"/>
      <c r="G59" s="25"/>
      <c r="H59" s="26"/>
    </row>
    <row r="60" spans="1:8" ht="12.75">
      <c r="A60" s="2"/>
      <c r="B60" s="43" t="s">
        <v>60</v>
      </c>
      <c r="C60" s="5" t="s">
        <v>61</v>
      </c>
      <c r="D60" s="22">
        <f>SUM('[1]4-finansiranje'!D32)</f>
        <v>0</v>
      </c>
      <c r="E60" s="22">
        <f>SUM('[1]4-finansiranje'!E32)</f>
        <v>0</v>
      </c>
      <c r="F60" s="22">
        <f>SUM('[1]4-finansiranje'!F32)</f>
        <v>0</v>
      </c>
      <c r="G60" s="22">
        <f>SUM('[1]4-finansiranje'!G32)</f>
        <v>0</v>
      </c>
      <c r="H60" s="26">
        <v>0</v>
      </c>
    </row>
    <row r="61" spans="1:8" ht="12.75">
      <c r="A61" s="43"/>
      <c r="B61" s="43"/>
      <c r="C61" s="5"/>
      <c r="D61" s="23"/>
      <c r="E61" s="5"/>
      <c r="F61" s="5"/>
      <c r="G61" s="5"/>
      <c r="H61" s="23"/>
    </row>
    <row r="62" spans="1:8" ht="12.75">
      <c r="A62" s="4"/>
      <c r="B62" s="18" t="s">
        <v>62</v>
      </c>
      <c r="C62" s="19" t="s">
        <v>63</v>
      </c>
      <c r="D62" s="20">
        <f>SUM(D46+D48)</f>
        <v>0</v>
      </c>
      <c r="E62" s="20">
        <f>SUM(E46+E48)</f>
        <v>215744.10000000137</v>
      </c>
      <c r="F62" s="20">
        <f>SUM(F46+F48)</f>
        <v>0</v>
      </c>
      <c r="G62" s="20">
        <f>SUM(G46+G48)</f>
        <v>0</v>
      </c>
      <c r="H62" s="39">
        <v>0</v>
      </c>
    </row>
    <row r="63" spans="1:8" ht="12.75">
      <c r="A63" s="4"/>
      <c r="B63" s="4"/>
      <c r="C63" s="4"/>
      <c r="D63" s="2"/>
      <c r="E63" s="2"/>
      <c r="F63" s="2"/>
      <c r="G63" s="2"/>
      <c r="H63" s="25"/>
    </row>
    <row r="64" spans="1:8" ht="12.75">
      <c r="A64" s="4"/>
      <c r="B64" s="4"/>
      <c r="C64" s="2"/>
      <c r="D64" s="2"/>
      <c r="E64" s="2"/>
      <c r="F64" s="2"/>
      <c r="G64" s="2"/>
      <c r="H64" s="25"/>
    </row>
    <row r="65" spans="1:8" ht="12.75">
      <c r="A65" s="4"/>
      <c r="B65" s="4"/>
      <c r="C65" s="44" t="s">
        <v>64</v>
      </c>
      <c r="D65" s="45">
        <f>SUM(D7+D43+D52+D57+D60)</f>
        <v>7950000</v>
      </c>
      <c r="E65" s="45">
        <f>SUM(E7+E43+E52+E57+E60)</f>
        <v>5533944.5</v>
      </c>
      <c r="F65" s="45">
        <f>SUM(F7+F43+F52+F57+F60)</f>
        <v>210000</v>
      </c>
      <c r="G65" s="45">
        <f>SUM(G7+G43+G52+G57+G60)</f>
        <v>8160000</v>
      </c>
      <c r="H65" s="45">
        <f>SUM(G65/D65*100)</f>
        <v>102.64150943396227</v>
      </c>
    </row>
    <row r="66" spans="1:8" ht="12.75">
      <c r="A66" s="4"/>
      <c r="B66" s="4"/>
      <c r="C66" s="44" t="s">
        <v>65</v>
      </c>
      <c r="D66" s="45">
        <f>SUM(D27+D44+D53+D58)</f>
        <v>7950000</v>
      </c>
      <c r="E66" s="45">
        <f>SUM(E27+E44+E53+E58)</f>
        <v>5318200.399999999</v>
      </c>
      <c r="F66" s="45">
        <f>SUM(F27+F44+F53+F58)</f>
        <v>210000</v>
      </c>
      <c r="G66" s="45">
        <f>SUM(G27+G44+G53+G58)</f>
        <v>8160000</v>
      </c>
      <c r="H66" s="45">
        <f>SUM(G66/D66*100)</f>
        <v>102.64150943396227</v>
      </c>
    </row>
    <row r="67" spans="1:8" ht="12.75">
      <c r="A67" s="4"/>
      <c r="B67" s="4"/>
      <c r="C67" s="4"/>
      <c r="D67" s="25"/>
      <c r="E67" s="25"/>
      <c r="F67" s="25"/>
      <c r="G67" s="25"/>
      <c r="H67" s="2"/>
    </row>
    <row r="70" spans="1:8" ht="12.75">
      <c r="A70" s="1" t="s">
        <v>155</v>
      </c>
      <c r="B70" s="2"/>
      <c r="C70" s="1"/>
      <c r="D70" s="1"/>
      <c r="E70" s="1"/>
      <c r="F70" s="1"/>
      <c r="G70" s="46" t="s">
        <v>66</v>
      </c>
      <c r="H70" s="22"/>
    </row>
    <row r="71" spans="1:8" ht="12.75">
      <c r="A71" s="4"/>
      <c r="B71" s="4"/>
      <c r="C71" s="5"/>
      <c r="D71" s="5"/>
      <c r="E71" s="5"/>
      <c r="F71" s="5"/>
      <c r="G71" s="5"/>
      <c r="H71" s="5"/>
    </row>
    <row r="72" spans="1:8" ht="12.75">
      <c r="A72" s="59" t="s">
        <v>2</v>
      </c>
      <c r="B72" s="7" t="s">
        <v>3</v>
      </c>
      <c r="C72" s="47"/>
      <c r="D72" s="48" t="s">
        <v>5</v>
      </c>
      <c r="E72" s="49" t="s">
        <v>6</v>
      </c>
      <c r="F72" s="48" t="s">
        <v>7</v>
      </c>
      <c r="G72" s="49" t="s">
        <v>8</v>
      </c>
      <c r="H72" s="48" t="s">
        <v>9</v>
      </c>
    </row>
    <row r="73" spans="1:8" ht="12.75">
      <c r="A73" s="60" t="s">
        <v>10</v>
      </c>
      <c r="B73" s="11" t="s">
        <v>10</v>
      </c>
      <c r="C73" s="50" t="s">
        <v>4</v>
      </c>
      <c r="D73" s="51">
        <v>2016</v>
      </c>
      <c r="E73" s="50" t="s">
        <v>11</v>
      </c>
      <c r="F73" s="51" t="s">
        <v>12</v>
      </c>
      <c r="G73" s="50">
        <v>2016</v>
      </c>
      <c r="H73" s="52" t="s">
        <v>13</v>
      </c>
    </row>
    <row r="74" spans="1:8" ht="12.75">
      <c r="A74" s="14">
        <v>1</v>
      </c>
      <c r="B74" s="15">
        <v>2</v>
      </c>
      <c r="C74" s="16">
        <v>3</v>
      </c>
      <c r="D74" s="14">
        <v>4</v>
      </c>
      <c r="E74" s="15">
        <v>5</v>
      </c>
      <c r="F74" s="16">
        <v>6</v>
      </c>
      <c r="G74" s="14">
        <v>7</v>
      </c>
      <c r="H74" s="15">
        <v>8</v>
      </c>
    </row>
    <row r="75" spans="1:8" ht="12.75">
      <c r="A75" s="17"/>
      <c r="B75" s="17"/>
      <c r="C75" s="25"/>
      <c r="D75" s="25"/>
      <c r="E75" s="25"/>
      <c r="F75" s="2"/>
      <c r="G75" s="2"/>
      <c r="H75" s="2"/>
    </row>
    <row r="76" spans="1:8" ht="12.75">
      <c r="A76" s="2"/>
      <c r="B76" s="2"/>
      <c r="C76" s="41" t="s">
        <v>67</v>
      </c>
      <c r="D76" s="20">
        <f>SUM(D78+D171+D174)</f>
        <v>7681000</v>
      </c>
      <c r="E76" s="20">
        <f>SUM(E78+E171+E174)</f>
        <v>5466084.15</v>
      </c>
      <c r="F76" s="20">
        <f>SUM(F78+F171+F174)</f>
        <v>305420</v>
      </c>
      <c r="G76" s="20">
        <f>SUM(G78+G171+G174)</f>
        <v>7986420</v>
      </c>
      <c r="H76" s="20">
        <f>SUM(G76/D76*100)</f>
        <v>103.97630516859783</v>
      </c>
    </row>
    <row r="77" spans="1:8" ht="12.75">
      <c r="A77" s="17"/>
      <c r="B77" s="17"/>
      <c r="C77" s="2"/>
      <c r="D77" s="2"/>
      <c r="E77" s="2"/>
      <c r="F77" s="2"/>
      <c r="G77" s="2"/>
      <c r="H77" s="23"/>
    </row>
    <row r="78" spans="1:8" ht="12.75">
      <c r="A78" s="17"/>
      <c r="B78" s="17"/>
      <c r="C78" s="1" t="s">
        <v>68</v>
      </c>
      <c r="D78" s="22">
        <f>SUM(D80+D106)</f>
        <v>7321000</v>
      </c>
      <c r="E78" s="22">
        <f>SUM(E80+E106)</f>
        <v>5198738.0200000005</v>
      </c>
      <c r="F78" s="22">
        <f>SUM(F80+F106)</f>
        <v>299378</v>
      </c>
      <c r="G78" s="22">
        <f>SUM(G80+G106)</f>
        <v>7620378</v>
      </c>
      <c r="H78" s="23">
        <f>SUM(G78/D78*100)</f>
        <v>104.08930473978965</v>
      </c>
    </row>
    <row r="79" spans="1:8" ht="12.75">
      <c r="A79" s="17"/>
      <c r="B79" s="17"/>
      <c r="C79" s="2"/>
      <c r="D79" s="2"/>
      <c r="E79" s="2"/>
      <c r="F79" s="2"/>
      <c r="G79" s="2"/>
      <c r="H79" s="23"/>
    </row>
    <row r="80" spans="1:8" ht="12.75">
      <c r="A80" s="30">
        <v>71</v>
      </c>
      <c r="B80" s="30"/>
      <c r="C80" s="5" t="s">
        <v>69</v>
      </c>
      <c r="D80" s="23">
        <f>SUM(D82+D88+D94+D99+D102)</f>
        <v>5728200</v>
      </c>
      <c r="E80" s="23">
        <f>SUM(E82+E88+E94+E99+E102)</f>
        <v>4343169.8100000005</v>
      </c>
      <c r="F80" s="23">
        <f>SUM(F82+F88+F94+F99+F102)</f>
        <v>196300</v>
      </c>
      <c r="G80" s="23">
        <f>SUM(G82+G88+G94+G99+G102)</f>
        <v>5924500</v>
      </c>
      <c r="H80" s="23">
        <f>SUM(G80/D80*100)</f>
        <v>103.42690548514368</v>
      </c>
    </row>
    <row r="81" spans="1:8" ht="12.75">
      <c r="A81" s="17"/>
      <c r="B81" s="17"/>
      <c r="C81" s="2"/>
      <c r="D81" s="2"/>
      <c r="E81" s="2"/>
      <c r="F81" s="2"/>
      <c r="G81" s="2"/>
      <c r="H81" s="23"/>
    </row>
    <row r="82" spans="1:8" ht="12.75">
      <c r="A82" s="21">
        <v>713</v>
      </c>
      <c r="B82" s="21"/>
      <c r="C82" s="1" t="s">
        <v>17</v>
      </c>
      <c r="D82" s="22">
        <f>SUM(D83:D86)</f>
        <v>707200</v>
      </c>
      <c r="E82" s="22">
        <f>SUM(E83:E86)</f>
        <v>517649.29000000004</v>
      </c>
      <c r="F82" s="22">
        <f>SUM(F83:F86)</f>
        <v>2000</v>
      </c>
      <c r="G82" s="22">
        <f>SUM(G83:G86)</f>
        <v>709200</v>
      </c>
      <c r="H82" s="23">
        <f>SUM(G82/D82*100)</f>
        <v>100.28280542986425</v>
      </c>
    </row>
    <row r="83" spans="1:8" ht="12.75">
      <c r="A83" s="24">
        <v>713111</v>
      </c>
      <c r="B83" s="24"/>
      <c r="C83" s="2" t="s">
        <v>70</v>
      </c>
      <c r="D83" s="40">
        <v>57000</v>
      </c>
      <c r="E83" s="25">
        <v>33157.86</v>
      </c>
      <c r="F83" s="25">
        <v>-7000</v>
      </c>
      <c r="G83" s="25">
        <f>SUM(D83+F83)</f>
        <v>50000</v>
      </c>
      <c r="H83" s="26">
        <f>SUM(G83/D83*100)</f>
        <v>87.71929824561403</v>
      </c>
    </row>
    <row r="84" spans="1:8" ht="12.75">
      <c r="A84" s="24">
        <v>713112</v>
      </c>
      <c r="B84" s="24"/>
      <c r="C84" s="2" t="s">
        <v>71</v>
      </c>
      <c r="D84" s="40">
        <v>100</v>
      </c>
      <c r="E84" s="53"/>
      <c r="F84" s="53"/>
      <c r="G84" s="25">
        <f>SUM(D84+F84)</f>
        <v>100</v>
      </c>
      <c r="H84" s="26">
        <f>SUM(G84/D84*100)</f>
        <v>100</v>
      </c>
    </row>
    <row r="85" spans="1:8" ht="12.75">
      <c r="A85" s="31">
        <v>713113</v>
      </c>
      <c r="B85" s="31"/>
      <c r="C85" s="4" t="s">
        <v>72</v>
      </c>
      <c r="D85" s="40">
        <v>650000</v>
      </c>
      <c r="E85" s="26">
        <v>484469.9</v>
      </c>
      <c r="F85" s="26">
        <v>9000</v>
      </c>
      <c r="G85" s="25">
        <f>SUM(D85+F85)</f>
        <v>659000</v>
      </c>
      <c r="H85" s="26">
        <f>SUM(G85/D85*100)</f>
        <v>101.38461538461539</v>
      </c>
    </row>
    <row r="86" spans="1:8" ht="12.75">
      <c r="A86" s="27">
        <v>713114</v>
      </c>
      <c r="B86" s="27"/>
      <c r="C86" s="28" t="s">
        <v>73</v>
      </c>
      <c r="D86" s="54">
        <v>100</v>
      </c>
      <c r="E86" s="28">
        <v>21.53</v>
      </c>
      <c r="F86" s="28"/>
      <c r="G86" s="29">
        <f>SUM(D86+F86)</f>
        <v>100</v>
      </c>
      <c r="H86" s="29">
        <f>SUM(G86/D86*100)</f>
        <v>100</v>
      </c>
    </row>
    <row r="87" spans="1:8" ht="12.75">
      <c r="A87" s="17"/>
      <c r="B87" s="17"/>
      <c r="C87" s="2"/>
      <c r="D87" s="25"/>
      <c r="E87" s="25"/>
      <c r="F87" s="2"/>
      <c r="G87" s="2">
        <f>SUM(D87+F87)</f>
        <v>0</v>
      </c>
      <c r="H87" s="26"/>
    </row>
    <row r="88" spans="1:8" ht="12.75">
      <c r="A88" s="21">
        <v>714</v>
      </c>
      <c r="B88" s="21"/>
      <c r="C88" s="1" t="s">
        <v>18</v>
      </c>
      <c r="D88" s="22">
        <f>SUM(D89:D92)</f>
        <v>310600</v>
      </c>
      <c r="E88" s="22">
        <f>SUM(E89:E92)</f>
        <v>49881.81</v>
      </c>
      <c r="F88" s="22">
        <f>SUM(F89:F92)</f>
        <v>-207000</v>
      </c>
      <c r="G88" s="22">
        <f>SUM(G89:G92)</f>
        <v>103600</v>
      </c>
      <c r="H88" s="23">
        <f>SUM(G88/D88*100)</f>
        <v>33.354797166773984</v>
      </c>
    </row>
    <row r="89" spans="1:8" ht="12.75">
      <c r="A89" s="24">
        <v>714111</v>
      </c>
      <c r="B89" s="24"/>
      <c r="C89" s="2" t="s">
        <v>74</v>
      </c>
      <c r="D89" s="40">
        <v>10000</v>
      </c>
      <c r="E89" s="25">
        <v>1141.93</v>
      </c>
      <c r="F89" s="25">
        <v>-7000</v>
      </c>
      <c r="G89" s="25">
        <f>SUM(D89+F89)</f>
        <v>3000</v>
      </c>
      <c r="H89" s="26">
        <f>SUM(G89/D89*100)</f>
        <v>30</v>
      </c>
    </row>
    <row r="90" spans="1:8" ht="12.75">
      <c r="A90" s="24">
        <v>714112</v>
      </c>
      <c r="B90" s="24"/>
      <c r="C90" s="2" t="s">
        <v>75</v>
      </c>
      <c r="D90" s="40">
        <v>300000</v>
      </c>
      <c r="E90" s="25">
        <v>48668.63</v>
      </c>
      <c r="F90" s="25">
        <v>-200000</v>
      </c>
      <c r="G90" s="55">
        <f>SUM(D90+F90)</f>
        <v>100000</v>
      </c>
      <c r="H90" s="26">
        <f>SUM(G90/D90*100)</f>
        <v>33.33333333333333</v>
      </c>
    </row>
    <row r="91" spans="1:8" ht="12.75">
      <c r="A91" s="24">
        <v>714211</v>
      </c>
      <c r="B91" s="24"/>
      <c r="C91" s="2" t="s">
        <v>76</v>
      </c>
      <c r="D91" s="40">
        <v>100</v>
      </c>
      <c r="E91" s="53"/>
      <c r="F91" s="53"/>
      <c r="G91" s="25">
        <f>SUM(D91+F91)</f>
        <v>100</v>
      </c>
      <c r="H91" s="26">
        <f>SUM(G91/D91*100)</f>
        <v>100</v>
      </c>
    </row>
    <row r="92" spans="1:8" ht="12.75">
      <c r="A92" s="27">
        <v>714311</v>
      </c>
      <c r="B92" s="27"/>
      <c r="C92" s="28" t="s">
        <v>77</v>
      </c>
      <c r="D92" s="54">
        <v>500</v>
      </c>
      <c r="E92" s="29">
        <v>71.25</v>
      </c>
      <c r="F92" s="29"/>
      <c r="G92" s="29">
        <f>SUM(D92+F92)</f>
        <v>500</v>
      </c>
      <c r="H92" s="29">
        <f>SUM(G92/D92*100)</f>
        <v>100</v>
      </c>
    </row>
    <row r="93" spans="1:8" ht="12.75">
      <c r="A93" s="17"/>
      <c r="B93" s="17"/>
      <c r="C93" s="25"/>
      <c r="D93" s="2"/>
      <c r="E93" s="25"/>
      <c r="F93" s="25"/>
      <c r="G93" s="25"/>
      <c r="H93" s="26"/>
    </row>
    <row r="94" spans="1:8" ht="12.75">
      <c r="A94" s="21">
        <v>715</v>
      </c>
      <c r="B94" s="21"/>
      <c r="C94" s="1" t="s">
        <v>19</v>
      </c>
      <c r="D94" s="22">
        <f>SUM(D95:D97)</f>
        <v>1100</v>
      </c>
      <c r="E94" s="22">
        <f>SUM(E95:E97)</f>
        <v>426.46</v>
      </c>
      <c r="F94" s="22">
        <f>SUM(F95:F97)</f>
        <v>100</v>
      </c>
      <c r="G94" s="22">
        <f>SUM(G95:G97)</f>
        <v>1200</v>
      </c>
      <c r="H94" s="23">
        <f>SUM(G94/D94*100)</f>
        <v>109.09090909090908</v>
      </c>
    </row>
    <row r="95" spans="1:8" ht="12.75">
      <c r="A95" s="24">
        <v>715100</v>
      </c>
      <c r="B95" s="24"/>
      <c r="C95" s="2" t="s">
        <v>78</v>
      </c>
      <c r="D95" s="25">
        <v>1000</v>
      </c>
      <c r="E95" s="2">
        <v>305.39</v>
      </c>
      <c r="F95" s="2"/>
      <c r="G95" s="25">
        <f>SUM(D95+F95)</f>
        <v>1000</v>
      </c>
      <c r="H95" s="26">
        <f>SUM(G95/D95*100)</f>
        <v>100</v>
      </c>
    </row>
    <row r="96" spans="1:8" ht="12.75">
      <c r="A96" s="31">
        <v>715200</v>
      </c>
      <c r="B96" s="31"/>
      <c r="C96" s="4" t="s">
        <v>79</v>
      </c>
      <c r="D96" s="26">
        <v>100</v>
      </c>
      <c r="E96" s="26">
        <v>121.07</v>
      </c>
      <c r="F96" s="26">
        <v>100</v>
      </c>
      <c r="G96" s="25">
        <f>SUM(D96+F96)</f>
        <v>200</v>
      </c>
      <c r="H96" s="26">
        <f>SUM(G96/D96*100)</f>
        <v>200</v>
      </c>
    </row>
    <row r="97" spans="1:8" ht="12.75">
      <c r="A97" s="27">
        <v>715300</v>
      </c>
      <c r="B97" s="27"/>
      <c r="C97" s="28" t="s">
        <v>80</v>
      </c>
      <c r="D97" s="29"/>
      <c r="E97" s="29"/>
      <c r="F97" s="29"/>
      <c r="G97" s="29">
        <f>SUM(D97+F97)</f>
        <v>0</v>
      </c>
      <c r="H97" s="29">
        <v>0</v>
      </c>
    </row>
    <row r="98" spans="1:8" ht="12.75">
      <c r="A98" s="17"/>
      <c r="B98" s="17"/>
      <c r="C98" s="2"/>
      <c r="D98" s="25"/>
      <c r="E98" s="2"/>
      <c r="F98" s="2"/>
      <c r="G98" s="2"/>
      <c r="H98" s="26"/>
    </row>
    <row r="99" spans="1:8" ht="12.75">
      <c r="A99" s="21">
        <v>717</v>
      </c>
      <c r="B99" s="21"/>
      <c r="C99" s="1" t="s">
        <v>20</v>
      </c>
      <c r="D99" s="22">
        <f>SUM(D100:D100)</f>
        <v>4708800</v>
      </c>
      <c r="E99" s="22">
        <f>SUM(E100:E100)</f>
        <v>3775212.25</v>
      </c>
      <c r="F99" s="22">
        <f>SUM(F100:F100)</f>
        <v>401200</v>
      </c>
      <c r="G99" s="22">
        <f>SUM(G100:G100)</f>
        <v>5110000</v>
      </c>
      <c r="H99" s="23">
        <f>SUM(G99/D99*100)</f>
        <v>108.5202174651716</v>
      </c>
    </row>
    <row r="100" spans="1:8" ht="12.75">
      <c r="A100" s="27">
        <v>717111</v>
      </c>
      <c r="B100" s="27"/>
      <c r="C100" s="28" t="s">
        <v>81</v>
      </c>
      <c r="D100" s="54">
        <v>4708800</v>
      </c>
      <c r="E100" s="29">
        <v>3775212.25</v>
      </c>
      <c r="F100" s="29">
        <v>401200</v>
      </c>
      <c r="G100" s="29">
        <f>SUM(D100+F100)</f>
        <v>5110000</v>
      </c>
      <c r="H100" s="29">
        <f>SUM(G100/D100*100)</f>
        <v>108.5202174651716</v>
      </c>
    </row>
    <row r="101" spans="1:8" ht="12.75">
      <c r="A101" s="17"/>
      <c r="B101" s="17"/>
      <c r="C101" s="2"/>
      <c r="D101" s="2"/>
      <c r="E101" s="2"/>
      <c r="F101" s="2"/>
      <c r="G101" s="2"/>
      <c r="H101" s="26"/>
    </row>
    <row r="102" spans="1:8" ht="12.75">
      <c r="A102" s="21">
        <v>719</v>
      </c>
      <c r="B102" s="21"/>
      <c r="C102" s="1" t="s">
        <v>21</v>
      </c>
      <c r="D102" s="22">
        <f>SUM(D103)</f>
        <v>500</v>
      </c>
      <c r="E102" s="22">
        <f>SUM(E103)</f>
        <v>0</v>
      </c>
      <c r="F102" s="22">
        <f>SUM(F103)</f>
        <v>0</v>
      </c>
      <c r="G102" s="22">
        <f>SUM(G103)</f>
        <v>500</v>
      </c>
      <c r="H102" s="23">
        <f>SUM(G102/D102*100)</f>
        <v>100</v>
      </c>
    </row>
    <row r="103" spans="1:8" ht="12.75">
      <c r="A103" s="27">
        <v>719113</v>
      </c>
      <c r="B103" s="27"/>
      <c r="C103" s="28" t="s">
        <v>82</v>
      </c>
      <c r="D103" s="29">
        <v>500</v>
      </c>
      <c r="E103" s="29"/>
      <c r="F103" s="29"/>
      <c r="G103" s="29">
        <f>SUM(D103+F103)</f>
        <v>500</v>
      </c>
      <c r="H103" s="29">
        <f>SUM(G103/D103*100)</f>
        <v>100</v>
      </c>
    </row>
    <row r="104" spans="1:8" ht="12.75">
      <c r="A104" s="31"/>
      <c r="B104" s="31"/>
      <c r="C104" s="2"/>
      <c r="D104" s="2"/>
      <c r="E104" s="26"/>
      <c r="F104" s="26"/>
      <c r="G104" s="26"/>
      <c r="H104" s="26"/>
    </row>
    <row r="105" spans="1:8" ht="12.75">
      <c r="A105" s="17"/>
      <c r="B105" s="17"/>
      <c r="C105" s="25"/>
      <c r="D105" s="25"/>
      <c r="E105" s="25"/>
      <c r="F105" s="25"/>
      <c r="G105" s="25"/>
      <c r="H105" s="26"/>
    </row>
    <row r="106" spans="1:8" ht="12.75">
      <c r="A106" s="30">
        <v>72</v>
      </c>
      <c r="B106" s="30"/>
      <c r="C106" s="5" t="s">
        <v>83</v>
      </c>
      <c r="D106" s="23">
        <f>SUM(D109+D116+D162+D165)</f>
        <v>1592800</v>
      </c>
      <c r="E106" s="23">
        <f>SUM(E109+E116+E162+E165)</f>
        <v>855568.2099999998</v>
      </c>
      <c r="F106" s="23">
        <f>SUM(F109+F116+F162+F165)</f>
        <v>103078</v>
      </c>
      <c r="G106" s="23">
        <f>SUM(G109+G116+G162+G165)</f>
        <v>1695878</v>
      </c>
      <c r="H106" s="23">
        <f>SUM(G106/D106*100)</f>
        <v>106.47149673530889</v>
      </c>
    </row>
    <row r="107" spans="1:8" ht="12.75">
      <c r="A107" s="43"/>
      <c r="B107" s="43"/>
      <c r="C107" s="5"/>
      <c r="D107" s="23"/>
      <c r="E107" s="23"/>
      <c r="F107" s="23"/>
      <c r="G107" s="23"/>
      <c r="H107" s="23"/>
    </row>
    <row r="108" spans="1:8" ht="12.75">
      <c r="A108" s="30">
        <v>721</v>
      </c>
      <c r="B108" s="30"/>
      <c r="C108" s="5" t="s">
        <v>84</v>
      </c>
      <c r="D108" s="23"/>
      <c r="E108" s="23"/>
      <c r="F108" s="23"/>
      <c r="G108" s="23"/>
      <c r="H108" s="23"/>
    </row>
    <row r="109" spans="1:8" ht="12.75">
      <c r="A109" s="30"/>
      <c r="B109" s="30"/>
      <c r="C109" s="5" t="s">
        <v>85</v>
      </c>
      <c r="D109" s="23">
        <f>SUM(D110:D114)</f>
        <v>147200</v>
      </c>
      <c r="E109" s="23">
        <f>SUM(E110:E114)</f>
        <v>23086.7</v>
      </c>
      <c r="F109" s="23">
        <f>SUM(F110:F114)</f>
        <v>-33000</v>
      </c>
      <c r="G109" s="23">
        <f>SUM(G110:G114)</f>
        <v>114200</v>
      </c>
      <c r="H109" s="23">
        <f aca="true" t="shared" si="2" ref="H109:H114">SUM(G109/D109*100)</f>
        <v>77.58152173913044</v>
      </c>
    </row>
    <row r="110" spans="1:8" ht="12.75">
      <c r="A110" s="24">
        <v>721222</v>
      </c>
      <c r="B110" s="24"/>
      <c r="C110" s="2" t="s">
        <v>86</v>
      </c>
      <c r="D110" s="40">
        <v>14000</v>
      </c>
      <c r="E110" s="25">
        <v>5658.4</v>
      </c>
      <c r="F110" s="25"/>
      <c r="G110" s="25">
        <f>SUM(D110+F110)</f>
        <v>14000</v>
      </c>
      <c r="H110" s="26">
        <f t="shared" si="2"/>
        <v>100</v>
      </c>
    </row>
    <row r="111" spans="1:8" ht="12.75">
      <c r="A111" s="24">
        <v>721222</v>
      </c>
      <c r="B111" s="24"/>
      <c r="C111" s="2" t="s">
        <v>87</v>
      </c>
      <c r="D111" s="40">
        <v>13000</v>
      </c>
      <c r="E111" s="25">
        <v>5790</v>
      </c>
      <c r="F111" s="25">
        <v>-3000</v>
      </c>
      <c r="G111" s="25">
        <f>SUM(D111+F111)</f>
        <v>10000</v>
      </c>
      <c r="H111" s="26">
        <f t="shared" si="2"/>
        <v>76.92307692307693</v>
      </c>
    </row>
    <row r="112" spans="1:8" ht="12.75">
      <c r="A112" s="24">
        <v>721223</v>
      </c>
      <c r="B112" s="24"/>
      <c r="C112" s="2" t="s">
        <v>88</v>
      </c>
      <c r="D112" s="40">
        <v>120000</v>
      </c>
      <c r="E112" s="25">
        <v>11638.25</v>
      </c>
      <c r="F112" s="25">
        <v>-30000</v>
      </c>
      <c r="G112" s="25">
        <f>SUM(D112+F112)</f>
        <v>90000</v>
      </c>
      <c r="H112" s="26">
        <f t="shared" si="2"/>
        <v>75</v>
      </c>
    </row>
    <row r="113" spans="1:8" ht="12.75">
      <c r="A113" s="24">
        <v>721311</v>
      </c>
      <c r="B113" s="24"/>
      <c r="C113" s="2" t="s">
        <v>89</v>
      </c>
      <c r="D113" s="40">
        <v>100</v>
      </c>
      <c r="E113" s="25"/>
      <c r="F113" s="25"/>
      <c r="G113" s="25">
        <f>SUM(D113+F113)</f>
        <v>100</v>
      </c>
      <c r="H113" s="26">
        <f t="shared" si="2"/>
        <v>100</v>
      </c>
    </row>
    <row r="114" spans="1:8" ht="12.75">
      <c r="A114" s="24">
        <v>721312</v>
      </c>
      <c r="B114" s="24"/>
      <c r="C114" s="2" t="s">
        <v>90</v>
      </c>
      <c r="D114" s="40">
        <v>100</v>
      </c>
      <c r="E114" s="25">
        <v>0.05</v>
      </c>
      <c r="F114" s="25"/>
      <c r="G114" s="25">
        <f>SUM(D114+F114)</f>
        <v>100</v>
      </c>
      <c r="H114" s="26">
        <f t="shared" si="2"/>
        <v>100</v>
      </c>
    </row>
    <row r="115" spans="1:8" ht="12.75">
      <c r="A115" s="17"/>
      <c r="B115" s="17"/>
      <c r="C115" s="2"/>
      <c r="D115" s="25"/>
      <c r="E115" s="25"/>
      <c r="F115" s="25"/>
      <c r="G115" s="25"/>
      <c r="H115" s="26"/>
    </row>
    <row r="116" spans="1:8" ht="12.75">
      <c r="A116" s="21">
        <v>722</v>
      </c>
      <c r="B116" s="21"/>
      <c r="C116" s="1" t="s">
        <v>91</v>
      </c>
      <c r="D116" s="22">
        <f>SUM(D117+D121+D133+D155)</f>
        <v>1395300</v>
      </c>
      <c r="E116" s="22">
        <f>SUM(E117+E121+E133+E155)</f>
        <v>796090.0899999999</v>
      </c>
      <c r="F116" s="22">
        <f>SUM(F117+F121+F133+F155)</f>
        <v>124270</v>
      </c>
      <c r="G116" s="22">
        <f>SUM(G117+G121+G133+G155)</f>
        <v>1519570</v>
      </c>
      <c r="H116" s="23">
        <f>SUM(G116/D116*100)</f>
        <v>108.90632838816026</v>
      </c>
    </row>
    <row r="117" spans="1:8" ht="12.75">
      <c r="A117" s="21">
        <v>7221</v>
      </c>
      <c r="B117" s="21"/>
      <c r="C117" s="1" t="s">
        <v>92</v>
      </c>
      <c r="D117" s="22">
        <f>SUM(D118:D119)</f>
        <v>70100</v>
      </c>
      <c r="E117" s="22">
        <f>SUM(E118:E119)</f>
        <v>56708.06</v>
      </c>
      <c r="F117" s="22">
        <f>SUM(F118:F119)</f>
        <v>1400</v>
      </c>
      <c r="G117" s="22">
        <f>SUM(G118:G119)</f>
        <v>71500</v>
      </c>
      <c r="H117" s="23">
        <f>SUM(G117/D117*100)</f>
        <v>101.99714693295292</v>
      </c>
    </row>
    <row r="118" spans="1:8" ht="12.75">
      <c r="A118" s="31">
        <v>722118</v>
      </c>
      <c r="B118" s="31"/>
      <c r="C118" s="4" t="s">
        <v>93</v>
      </c>
      <c r="D118" s="40">
        <v>100</v>
      </c>
      <c r="E118" s="26">
        <v>1496.1</v>
      </c>
      <c r="F118" s="26">
        <v>1400</v>
      </c>
      <c r="G118" s="25">
        <f>SUM(D118+F118)</f>
        <v>1500</v>
      </c>
      <c r="H118" s="26">
        <f>SUM(G118/D118*100)</f>
        <v>1500</v>
      </c>
    </row>
    <row r="119" spans="1:8" ht="12.75">
      <c r="A119" s="27">
        <v>722121</v>
      </c>
      <c r="B119" s="27"/>
      <c r="C119" s="28" t="s">
        <v>94</v>
      </c>
      <c r="D119" s="54">
        <v>70000</v>
      </c>
      <c r="E119" s="29">
        <v>55211.96</v>
      </c>
      <c r="F119" s="29"/>
      <c r="G119" s="29">
        <f>SUM(D119+F119)</f>
        <v>70000</v>
      </c>
      <c r="H119" s="29">
        <f>SUM(G119/D119*100)</f>
        <v>100</v>
      </c>
    </row>
    <row r="120" spans="1:8" ht="12.75">
      <c r="A120" s="17"/>
      <c r="B120" s="17"/>
      <c r="C120" s="25"/>
      <c r="D120" s="25"/>
      <c r="E120" s="25"/>
      <c r="F120" s="25"/>
      <c r="G120" s="25"/>
      <c r="H120" s="26"/>
    </row>
    <row r="121" spans="1:8" ht="12.75">
      <c r="A121" s="21">
        <v>7223</v>
      </c>
      <c r="B121" s="21"/>
      <c r="C121" s="1" t="s">
        <v>95</v>
      </c>
      <c r="D121" s="22">
        <f>SUM(D122:D131)</f>
        <v>160600</v>
      </c>
      <c r="E121" s="22">
        <f>SUM(E122:E131)</f>
        <v>111535.77</v>
      </c>
      <c r="F121" s="22">
        <f>SUM(F122:F131)</f>
        <v>-6500</v>
      </c>
      <c r="G121" s="22">
        <f>SUM(G122:G131)</f>
        <v>154100</v>
      </c>
      <c r="H121" s="23">
        <f>SUM(G121/D121*100)</f>
        <v>95.95267745952677</v>
      </c>
    </row>
    <row r="122" spans="1:8" ht="12.75">
      <c r="A122" s="24">
        <v>722312</v>
      </c>
      <c r="B122" s="24"/>
      <c r="C122" s="2" t="s">
        <v>96</v>
      </c>
      <c r="D122" s="40">
        <v>135000</v>
      </c>
      <c r="E122" s="25">
        <v>95840.68</v>
      </c>
      <c r="F122" s="25">
        <v>-5000</v>
      </c>
      <c r="G122" s="25">
        <f aca="true" t="shared" si="3" ref="G122:G131">SUM(D122+F122)</f>
        <v>130000</v>
      </c>
      <c r="H122" s="26">
        <f aca="true" t="shared" si="4" ref="H122:H131">SUM(G122/D122*100)</f>
        <v>96.29629629629629</v>
      </c>
    </row>
    <row r="123" spans="1:8" ht="12.75">
      <c r="A123" s="24">
        <v>722313</v>
      </c>
      <c r="B123" s="24"/>
      <c r="C123" s="2" t="s">
        <v>97</v>
      </c>
      <c r="D123" s="40">
        <v>100</v>
      </c>
      <c r="E123" s="25"/>
      <c r="F123" s="25"/>
      <c r="G123" s="25">
        <f t="shared" si="3"/>
        <v>100</v>
      </c>
      <c r="H123" s="26">
        <f t="shared" si="4"/>
        <v>100</v>
      </c>
    </row>
    <row r="124" spans="1:8" ht="12.75">
      <c r="A124" s="24">
        <v>722314</v>
      </c>
      <c r="B124" s="24"/>
      <c r="C124" s="2" t="s">
        <v>98</v>
      </c>
      <c r="D124" s="40">
        <v>2000</v>
      </c>
      <c r="E124" s="25">
        <v>1753</v>
      </c>
      <c r="F124" s="25"/>
      <c r="G124" s="25">
        <f t="shared" si="3"/>
        <v>2000</v>
      </c>
      <c r="H124" s="26">
        <f t="shared" si="4"/>
        <v>100</v>
      </c>
    </row>
    <row r="125" spans="1:8" ht="12.75">
      <c r="A125" s="24">
        <v>722315</v>
      </c>
      <c r="B125" s="24"/>
      <c r="C125" s="2" t="s">
        <v>99</v>
      </c>
      <c r="D125" s="40">
        <v>500</v>
      </c>
      <c r="E125" s="25"/>
      <c r="F125" s="25"/>
      <c r="G125" s="25">
        <f t="shared" si="3"/>
        <v>500</v>
      </c>
      <c r="H125" s="26">
        <f t="shared" si="4"/>
        <v>100</v>
      </c>
    </row>
    <row r="126" spans="1:8" ht="12.75">
      <c r="A126" s="24">
        <v>722316</v>
      </c>
      <c r="B126" s="24"/>
      <c r="C126" s="2" t="s">
        <v>100</v>
      </c>
      <c r="D126" s="40">
        <v>1500</v>
      </c>
      <c r="E126" s="25">
        <v>325</v>
      </c>
      <c r="F126" s="25">
        <v>-500</v>
      </c>
      <c r="G126" s="25">
        <f t="shared" si="3"/>
        <v>1000</v>
      </c>
      <c r="H126" s="26">
        <f t="shared" si="4"/>
        <v>66.66666666666666</v>
      </c>
    </row>
    <row r="127" spans="1:8" ht="12.75">
      <c r="A127" s="24">
        <v>722317</v>
      </c>
      <c r="B127" s="24"/>
      <c r="C127" s="2" t="s">
        <v>101</v>
      </c>
      <c r="D127" s="40">
        <v>500</v>
      </c>
      <c r="E127" s="25"/>
      <c r="F127" s="25"/>
      <c r="G127" s="25">
        <f t="shared" si="3"/>
        <v>500</v>
      </c>
      <c r="H127" s="26">
        <f t="shared" si="4"/>
        <v>100</v>
      </c>
    </row>
    <row r="128" spans="1:8" ht="12.75">
      <c r="A128" s="24">
        <v>722318</v>
      </c>
      <c r="B128" s="24"/>
      <c r="C128" s="2" t="s">
        <v>102</v>
      </c>
      <c r="D128" s="40">
        <v>8000</v>
      </c>
      <c r="E128" s="25">
        <v>4902.1</v>
      </c>
      <c r="F128" s="25">
        <v>-1000</v>
      </c>
      <c r="G128" s="25">
        <f t="shared" si="3"/>
        <v>7000</v>
      </c>
      <c r="H128" s="26">
        <f t="shared" si="4"/>
        <v>87.5</v>
      </c>
    </row>
    <row r="129" spans="1:8" ht="12.75">
      <c r="A129" s="24">
        <v>722319</v>
      </c>
      <c r="B129" s="24"/>
      <c r="C129" s="2" t="s">
        <v>103</v>
      </c>
      <c r="D129" s="40">
        <v>6000</v>
      </c>
      <c r="E129" s="25">
        <v>4479.99</v>
      </c>
      <c r="F129" s="25"/>
      <c r="G129" s="25">
        <f t="shared" si="3"/>
        <v>6000</v>
      </c>
      <c r="H129" s="26">
        <f t="shared" si="4"/>
        <v>100</v>
      </c>
    </row>
    <row r="130" spans="1:8" ht="12.75">
      <c r="A130" s="24">
        <v>722391</v>
      </c>
      <c r="B130" s="24"/>
      <c r="C130" s="2" t="s">
        <v>104</v>
      </c>
      <c r="D130" s="40">
        <v>4000</v>
      </c>
      <c r="E130" s="25">
        <v>1785</v>
      </c>
      <c r="F130" s="25">
        <v>-1000</v>
      </c>
      <c r="G130" s="25">
        <f t="shared" si="3"/>
        <v>3000</v>
      </c>
      <c r="H130" s="26">
        <f t="shared" si="4"/>
        <v>75</v>
      </c>
    </row>
    <row r="131" spans="1:8" ht="12.75">
      <c r="A131" s="27">
        <v>722396</v>
      </c>
      <c r="B131" s="27"/>
      <c r="C131" s="28" t="s">
        <v>105</v>
      </c>
      <c r="D131" s="54">
        <v>3000</v>
      </c>
      <c r="E131" s="29">
        <v>2450</v>
      </c>
      <c r="F131" s="29">
        <v>1000</v>
      </c>
      <c r="G131" s="29">
        <f t="shared" si="3"/>
        <v>4000</v>
      </c>
      <c r="H131" s="29">
        <f t="shared" si="4"/>
        <v>133.33333333333331</v>
      </c>
    </row>
    <row r="132" spans="1:8" ht="12.75">
      <c r="A132" s="17"/>
      <c r="B132" s="17"/>
      <c r="C132" s="2"/>
      <c r="D132" s="2"/>
      <c r="E132" s="25"/>
      <c r="F132" s="25"/>
      <c r="G132" s="25"/>
      <c r="H132" s="26"/>
    </row>
    <row r="133" spans="1:8" ht="12.75">
      <c r="A133" s="21">
        <v>7224</v>
      </c>
      <c r="B133" s="21"/>
      <c r="C133" s="1" t="s">
        <v>106</v>
      </c>
      <c r="D133" s="22">
        <f>SUM(D134:D153)</f>
        <v>957800</v>
      </c>
      <c r="E133" s="22">
        <f>SUM(E134:E153)</f>
        <v>460920.8299999999</v>
      </c>
      <c r="F133" s="22">
        <f>SUM(F134:F153)</f>
        <v>115670</v>
      </c>
      <c r="G133" s="22">
        <f>SUM(G134:G153)</f>
        <v>1073470</v>
      </c>
      <c r="H133" s="23">
        <f>SUM(G133/D133*100)</f>
        <v>112.0766339528085</v>
      </c>
    </row>
    <row r="134" spans="1:8" ht="12.75">
      <c r="A134" s="24">
        <v>722411</v>
      </c>
      <c r="B134" s="24"/>
      <c r="C134" s="2" t="s">
        <v>107</v>
      </c>
      <c r="D134" s="40">
        <v>100000</v>
      </c>
      <c r="E134" s="25">
        <v>25236.39</v>
      </c>
      <c r="F134" s="25">
        <v>-30000</v>
      </c>
      <c r="G134" s="25">
        <f aca="true" t="shared" si="5" ref="G134:G153">SUM(D134+F134)</f>
        <v>70000</v>
      </c>
      <c r="H134" s="26">
        <f aca="true" t="shared" si="6" ref="H134:H153">SUM(G134/D134*100)</f>
        <v>70</v>
      </c>
    </row>
    <row r="135" spans="1:8" ht="12.75">
      <c r="A135" s="24">
        <v>722412</v>
      </c>
      <c r="B135" s="24"/>
      <c r="C135" s="2" t="s">
        <v>108</v>
      </c>
      <c r="D135" s="40">
        <v>80000</v>
      </c>
      <c r="E135" s="25">
        <v>15821.12</v>
      </c>
      <c r="F135" s="25">
        <v>-40000</v>
      </c>
      <c r="G135" s="25">
        <f t="shared" si="5"/>
        <v>40000</v>
      </c>
      <c r="H135" s="26">
        <f t="shared" si="6"/>
        <v>50</v>
      </c>
    </row>
    <row r="136" spans="1:8" ht="12.75">
      <c r="A136" s="24">
        <v>722424</v>
      </c>
      <c r="B136" s="24"/>
      <c r="C136" s="2" t="s">
        <v>109</v>
      </c>
      <c r="D136" s="40">
        <v>1000</v>
      </c>
      <c r="E136" s="25">
        <v>5038.85</v>
      </c>
      <c r="F136" s="25">
        <v>9000</v>
      </c>
      <c r="G136" s="25">
        <f t="shared" si="5"/>
        <v>10000</v>
      </c>
      <c r="H136" s="26">
        <f t="shared" si="6"/>
        <v>1000</v>
      </c>
    </row>
    <row r="137" spans="1:8" ht="12.75">
      <c r="A137" s="24">
        <v>722425</v>
      </c>
      <c r="B137" s="24"/>
      <c r="C137" s="2" t="s">
        <v>110</v>
      </c>
      <c r="D137" s="40">
        <v>2000</v>
      </c>
      <c r="E137" s="25">
        <v>17885.23</v>
      </c>
      <c r="F137" s="25">
        <v>18000</v>
      </c>
      <c r="G137" s="25">
        <f t="shared" si="5"/>
        <v>20000</v>
      </c>
      <c r="H137" s="26">
        <f t="shared" si="6"/>
        <v>1000</v>
      </c>
    </row>
    <row r="138" spans="1:8" ht="12.75">
      <c r="A138" s="24">
        <v>722434</v>
      </c>
      <c r="B138" s="24"/>
      <c r="C138" s="2" t="s">
        <v>111</v>
      </c>
      <c r="D138" s="40"/>
      <c r="E138" s="25">
        <v>82</v>
      </c>
      <c r="F138" s="25">
        <v>100</v>
      </c>
      <c r="G138" s="25">
        <f t="shared" si="5"/>
        <v>100</v>
      </c>
      <c r="H138" s="26">
        <v>0</v>
      </c>
    </row>
    <row r="139" spans="1:8" ht="12.75">
      <c r="A139" s="24">
        <v>722435</v>
      </c>
      <c r="B139" s="24"/>
      <c r="C139" s="2" t="s">
        <v>112</v>
      </c>
      <c r="D139" s="40">
        <v>650000</v>
      </c>
      <c r="E139" s="25">
        <v>300254.98</v>
      </c>
      <c r="F139" s="25"/>
      <c r="G139" s="25">
        <f t="shared" si="5"/>
        <v>650000</v>
      </c>
      <c r="H139" s="26">
        <f t="shared" si="6"/>
        <v>100</v>
      </c>
    </row>
    <row r="140" spans="1:8" ht="12.75">
      <c r="A140" s="24">
        <v>722435</v>
      </c>
      <c r="B140" s="24"/>
      <c r="C140" s="2" t="s">
        <v>113</v>
      </c>
      <c r="D140" s="40"/>
      <c r="E140" s="25"/>
      <c r="F140" s="25">
        <v>158870</v>
      </c>
      <c r="G140" s="25">
        <f t="shared" si="5"/>
        <v>158870</v>
      </c>
      <c r="H140" s="26">
        <v>0</v>
      </c>
    </row>
    <row r="141" spans="1:8" ht="12.75">
      <c r="A141" s="24">
        <v>722437</v>
      </c>
      <c r="B141" s="24"/>
      <c r="C141" s="2" t="s">
        <v>114</v>
      </c>
      <c r="D141" s="40">
        <v>6000</v>
      </c>
      <c r="E141" s="25">
        <v>5358.59</v>
      </c>
      <c r="F141" s="25">
        <v>4000</v>
      </c>
      <c r="G141" s="25">
        <f t="shared" si="5"/>
        <v>10000</v>
      </c>
      <c r="H141" s="26">
        <f t="shared" si="6"/>
        <v>166.66666666666669</v>
      </c>
    </row>
    <row r="142" spans="1:8" ht="12.75">
      <c r="A142" s="24">
        <v>722442</v>
      </c>
      <c r="B142" s="24"/>
      <c r="C142" s="2" t="s">
        <v>115</v>
      </c>
      <c r="D142" s="40">
        <v>1000</v>
      </c>
      <c r="E142" s="25">
        <v>1125.06</v>
      </c>
      <c r="F142" s="25">
        <v>1000</v>
      </c>
      <c r="G142" s="25">
        <f t="shared" si="5"/>
        <v>2000</v>
      </c>
      <c r="H142" s="26">
        <f t="shared" si="6"/>
        <v>200</v>
      </c>
    </row>
    <row r="143" spans="1:8" ht="12.75">
      <c r="A143" s="24">
        <v>722443</v>
      </c>
      <c r="B143" s="24"/>
      <c r="C143" s="2" t="s">
        <v>116</v>
      </c>
      <c r="D143" s="40">
        <v>500</v>
      </c>
      <c r="E143" s="25">
        <v>3482.93</v>
      </c>
      <c r="F143" s="25">
        <v>3500</v>
      </c>
      <c r="G143" s="25">
        <f t="shared" si="5"/>
        <v>4000</v>
      </c>
      <c r="H143" s="26">
        <f t="shared" si="6"/>
        <v>800</v>
      </c>
    </row>
    <row r="144" spans="1:8" ht="12.75">
      <c r="A144" s="24">
        <v>722444</v>
      </c>
      <c r="B144" s="24"/>
      <c r="C144" s="2" t="s">
        <v>117</v>
      </c>
      <c r="D144" s="40">
        <v>50</v>
      </c>
      <c r="E144" s="25">
        <v>70.2</v>
      </c>
      <c r="F144" s="25">
        <v>100</v>
      </c>
      <c r="G144" s="25">
        <f t="shared" si="5"/>
        <v>150</v>
      </c>
      <c r="H144" s="26">
        <f t="shared" si="6"/>
        <v>300</v>
      </c>
    </row>
    <row r="145" spans="1:8" ht="12.75">
      <c r="A145" s="24">
        <v>722445</v>
      </c>
      <c r="B145" s="24"/>
      <c r="C145" s="2" t="s">
        <v>118</v>
      </c>
      <c r="D145" s="40">
        <v>50</v>
      </c>
      <c r="E145" s="25"/>
      <c r="F145" s="25"/>
      <c r="G145" s="25">
        <f t="shared" si="5"/>
        <v>50</v>
      </c>
      <c r="H145" s="26">
        <f t="shared" si="6"/>
        <v>100</v>
      </c>
    </row>
    <row r="146" spans="1:8" ht="12.75">
      <c r="A146" s="24">
        <v>722446</v>
      </c>
      <c r="B146" s="24"/>
      <c r="C146" s="2" t="s">
        <v>119</v>
      </c>
      <c r="D146" s="40">
        <v>27000</v>
      </c>
      <c r="E146" s="25">
        <v>20440.16</v>
      </c>
      <c r="F146" s="25"/>
      <c r="G146" s="25">
        <f t="shared" si="5"/>
        <v>27000</v>
      </c>
      <c r="H146" s="26">
        <f t="shared" si="6"/>
        <v>100</v>
      </c>
    </row>
    <row r="147" spans="1:8" ht="12.75">
      <c r="A147" s="24">
        <v>722447</v>
      </c>
      <c r="B147" s="24"/>
      <c r="C147" s="2" t="s">
        <v>120</v>
      </c>
      <c r="D147" s="40">
        <v>20000</v>
      </c>
      <c r="E147" s="25">
        <v>15181.29</v>
      </c>
      <c r="F147" s="25"/>
      <c r="G147" s="25">
        <f t="shared" si="5"/>
        <v>20000</v>
      </c>
      <c r="H147" s="26">
        <f t="shared" si="6"/>
        <v>100</v>
      </c>
    </row>
    <row r="148" spans="1:8" ht="12.75">
      <c r="A148" s="24">
        <v>722448</v>
      </c>
      <c r="B148" s="24"/>
      <c r="C148" s="2" t="s">
        <v>121</v>
      </c>
      <c r="D148" s="40">
        <v>1000</v>
      </c>
      <c r="E148" s="25">
        <v>529.92</v>
      </c>
      <c r="F148" s="25"/>
      <c r="G148" s="25">
        <f t="shared" si="5"/>
        <v>1000</v>
      </c>
      <c r="H148" s="26">
        <f t="shared" si="6"/>
        <v>100</v>
      </c>
    </row>
    <row r="149" spans="1:8" ht="12.75">
      <c r="A149" s="24">
        <v>722461</v>
      </c>
      <c r="B149" s="24"/>
      <c r="C149" s="2" t="s">
        <v>122</v>
      </c>
      <c r="D149" s="40">
        <v>100</v>
      </c>
      <c r="E149" s="25"/>
      <c r="F149" s="25"/>
      <c r="G149" s="25">
        <f t="shared" si="5"/>
        <v>100</v>
      </c>
      <c r="H149" s="26">
        <f t="shared" si="6"/>
        <v>100</v>
      </c>
    </row>
    <row r="150" spans="1:8" ht="12.75">
      <c r="A150" s="24">
        <v>722464</v>
      </c>
      <c r="B150" s="24"/>
      <c r="C150" s="2" t="s">
        <v>123</v>
      </c>
      <c r="D150" s="40">
        <v>100</v>
      </c>
      <c r="E150" s="25"/>
      <c r="F150" s="25"/>
      <c r="G150" s="25">
        <f t="shared" si="5"/>
        <v>100</v>
      </c>
      <c r="H150" s="26">
        <f t="shared" si="6"/>
        <v>100</v>
      </c>
    </row>
    <row r="151" spans="1:8" ht="12.75">
      <c r="A151" s="24">
        <v>722465</v>
      </c>
      <c r="B151" s="24"/>
      <c r="C151" s="2" t="s">
        <v>124</v>
      </c>
      <c r="D151" s="40"/>
      <c r="E151" s="25">
        <v>67.85</v>
      </c>
      <c r="F151" s="25">
        <v>100</v>
      </c>
      <c r="G151" s="25">
        <f t="shared" si="5"/>
        <v>100</v>
      </c>
      <c r="H151" s="26">
        <v>0</v>
      </c>
    </row>
    <row r="152" spans="1:8" ht="12.75">
      <c r="A152" s="31">
        <v>722467</v>
      </c>
      <c r="B152" s="31"/>
      <c r="C152" s="4" t="s">
        <v>125</v>
      </c>
      <c r="D152" s="40">
        <v>44000</v>
      </c>
      <c r="E152" s="26">
        <v>34855.88</v>
      </c>
      <c r="F152" s="26">
        <v>-4000</v>
      </c>
      <c r="G152" s="55">
        <f t="shared" si="5"/>
        <v>40000</v>
      </c>
      <c r="H152" s="26">
        <f t="shared" si="6"/>
        <v>90.9090909090909</v>
      </c>
    </row>
    <row r="153" spans="1:8" ht="12.75">
      <c r="A153" s="27">
        <v>722491</v>
      </c>
      <c r="B153" s="27"/>
      <c r="C153" s="28" t="s">
        <v>126</v>
      </c>
      <c r="D153" s="54">
        <v>25000</v>
      </c>
      <c r="E153" s="29">
        <v>15490.38</v>
      </c>
      <c r="F153" s="29">
        <v>-5000</v>
      </c>
      <c r="G153" s="29">
        <f t="shared" si="5"/>
        <v>20000</v>
      </c>
      <c r="H153" s="29">
        <f t="shared" si="6"/>
        <v>80</v>
      </c>
    </row>
    <row r="154" spans="1:8" ht="12.75">
      <c r="A154" s="17"/>
      <c r="B154" s="17"/>
      <c r="C154" s="2"/>
      <c r="D154" s="25"/>
      <c r="E154" s="2"/>
      <c r="F154" s="2"/>
      <c r="G154" s="2"/>
      <c r="H154" s="26"/>
    </row>
    <row r="155" spans="1:8" ht="12.75">
      <c r="A155" s="21">
        <v>7225</v>
      </c>
      <c r="B155" s="21"/>
      <c r="C155" s="1" t="s">
        <v>127</v>
      </c>
      <c r="D155" s="22">
        <f>SUM(D156:D160)</f>
        <v>206800</v>
      </c>
      <c r="E155" s="22">
        <f>SUM(E156:E160)</f>
        <v>166925.43</v>
      </c>
      <c r="F155" s="22">
        <f>SUM(F156:F160)</f>
        <v>13700</v>
      </c>
      <c r="G155" s="22">
        <f>SUM(G156:G160)</f>
        <v>220500</v>
      </c>
      <c r="H155" s="23">
        <f aca="true" t="shared" si="7" ref="H155:H160">SUM(G155/D155*100)</f>
        <v>106.6247582205029</v>
      </c>
    </row>
    <row r="156" spans="1:8" ht="12.75">
      <c r="A156" s="24">
        <v>722521</v>
      </c>
      <c r="B156" s="24"/>
      <c r="C156" s="2" t="s">
        <v>128</v>
      </c>
      <c r="D156" s="40">
        <v>16800</v>
      </c>
      <c r="E156" s="25">
        <v>29453.03</v>
      </c>
      <c r="F156" s="25">
        <v>15200</v>
      </c>
      <c r="G156" s="25">
        <f>SUM(D156+F156)</f>
        <v>32000</v>
      </c>
      <c r="H156" s="26">
        <f t="shared" si="7"/>
        <v>190.47619047619045</v>
      </c>
    </row>
    <row r="157" spans="1:8" ht="12.75">
      <c r="A157" s="24">
        <v>722591</v>
      </c>
      <c r="B157" s="24"/>
      <c r="C157" s="2" t="s">
        <v>129</v>
      </c>
      <c r="D157" s="40">
        <v>30000</v>
      </c>
      <c r="E157" s="25">
        <v>20328.3</v>
      </c>
      <c r="F157" s="25">
        <v>-3000</v>
      </c>
      <c r="G157" s="25">
        <f>SUM(D157+F157)</f>
        <v>27000</v>
      </c>
      <c r="H157" s="26">
        <f t="shared" si="7"/>
        <v>90</v>
      </c>
    </row>
    <row r="158" spans="1:8" ht="12.75">
      <c r="A158" s="24">
        <v>722591</v>
      </c>
      <c r="B158" s="24"/>
      <c r="C158" s="2" t="s">
        <v>130</v>
      </c>
      <c r="D158" s="40">
        <v>125000</v>
      </c>
      <c r="E158" s="25">
        <v>96242.8</v>
      </c>
      <c r="F158" s="25">
        <v>10000</v>
      </c>
      <c r="G158" s="25">
        <f>SUM(D158+F158)</f>
        <v>135000</v>
      </c>
      <c r="H158" s="26">
        <f t="shared" si="7"/>
        <v>108</v>
      </c>
    </row>
    <row r="159" spans="1:8" ht="12.75">
      <c r="A159" s="24">
        <v>722591</v>
      </c>
      <c r="B159" s="24"/>
      <c r="C159" s="2" t="s">
        <v>131</v>
      </c>
      <c r="D159" s="40">
        <v>34000</v>
      </c>
      <c r="E159" s="25">
        <v>18401.3</v>
      </c>
      <c r="F159" s="25">
        <v>-10000</v>
      </c>
      <c r="G159" s="25">
        <f>SUM(D159+F159)</f>
        <v>24000</v>
      </c>
      <c r="H159" s="26">
        <f t="shared" si="7"/>
        <v>70.58823529411765</v>
      </c>
    </row>
    <row r="160" spans="1:8" ht="12.75">
      <c r="A160" s="27">
        <v>722591</v>
      </c>
      <c r="B160" s="27"/>
      <c r="C160" s="28" t="s">
        <v>132</v>
      </c>
      <c r="D160" s="54">
        <v>1000</v>
      </c>
      <c r="E160" s="29">
        <v>2500</v>
      </c>
      <c r="F160" s="29">
        <v>1500</v>
      </c>
      <c r="G160" s="29">
        <f>SUM(D160+F160)</f>
        <v>2500</v>
      </c>
      <c r="H160" s="29">
        <f t="shared" si="7"/>
        <v>250</v>
      </c>
    </row>
    <row r="161" spans="1:8" ht="12.75">
      <c r="A161" s="17"/>
      <c r="B161" s="17"/>
      <c r="C161" s="2"/>
      <c r="D161" s="25"/>
      <c r="E161" s="25"/>
      <c r="F161" s="25"/>
      <c r="G161" s="25"/>
      <c r="H161" s="26"/>
    </row>
    <row r="162" spans="1:8" ht="12.75">
      <c r="A162" s="21">
        <v>723</v>
      </c>
      <c r="B162" s="21"/>
      <c r="C162" s="1" t="s">
        <v>25</v>
      </c>
      <c r="D162" s="22">
        <f>SUM(D163)</f>
        <v>1500</v>
      </c>
      <c r="E162" s="23">
        <f>SUM(E163)</f>
        <v>280</v>
      </c>
      <c r="F162" s="23">
        <f>SUM(F163)</f>
        <v>0</v>
      </c>
      <c r="G162" s="23">
        <f>SUM(G163)</f>
        <v>1500</v>
      </c>
      <c r="H162" s="23">
        <f>SUM(G162/D162*100)</f>
        <v>100</v>
      </c>
    </row>
    <row r="163" spans="1:8" ht="12.75">
      <c r="A163" s="27">
        <v>723121</v>
      </c>
      <c r="B163" s="27"/>
      <c r="C163" s="28" t="s">
        <v>133</v>
      </c>
      <c r="D163" s="29">
        <v>1500</v>
      </c>
      <c r="E163" s="29">
        <v>280</v>
      </c>
      <c r="F163" s="29"/>
      <c r="G163" s="29">
        <f>SUM(D163+F163)</f>
        <v>1500</v>
      </c>
      <c r="H163" s="29">
        <f>SUM(G163/D163*100)</f>
        <v>100</v>
      </c>
    </row>
    <row r="164" spans="1:8" ht="12.75">
      <c r="A164" s="17"/>
      <c r="B164" s="17"/>
      <c r="C164" s="2"/>
      <c r="D164" s="2"/>
      <c r="E164" s="25"/>
      <c r="F164" s="25"/>
      <c r="G164" s="25"/>
      <c r="H164" s="26"/>
    </row>
    <row r="165" spans="1:8" ht="12.75">
      <c r="A165" s="21">
        <v>729</v>
      </c>
      <c r="B165" s="21"/>
      <c r="C165" s="1" t="s">
        <v>26</v>
      </c>
      <c r="D165" s="22">
        <f>SUM(D166:D169)</f>
        <v>48800</v>
      </c>
      <c r="E165" s="22">
        <f>SUM(E166:E169)</f>
        <v>36111.42</v>
      </c>
      <c r="F165" s="22">
        <f>SUM(F166:F169)</f>
        <v>11808</v>
      </c>
      <c r="G165" s="22">
        <f>SUM(G166:G169)</f>
        <v>60608</v>
      </c>
      <c r="H165" s="23">
        <f>SUM(G165/D165*100)</f>
        <v>124.19672131147541</v>
      </c>
    </row>
    <row r="166" spans="1:8" ht="12.75">
      <c r="A166" s="24">
        <v>729124</v>
      </c>
      <c r="B166" s="24"/>
      <c r="C166" s="2" t="s">
        <v>134</v>
      </c>
      <c r="D166" s="40">
        <v>10000</v>
      </c>
      <c r="E166" s="25">
        <v>513.31</v>
      </c>
      <c r="F166" s="25">
        <v>-8000</v>
      </c>
      <c r="G166" s="25">
        <f>SUM(D166+F166)</f>
        <v>2000</v>
      </c>
      <c r="H166" s="26">
        <f>SUM(G166/D166*100)</f>
        <v>20</v>
      </c>
    </row>
    <row r="167" spans="1:8" ht="12.75">
      <c r="A167" s="24">
        <v>729124</v>
      </c>
      <c r="B167" s="24"/>
      <c r="C167" s="2" t="s">
        <v>135</v>
      </c>
      <c r="D167" s="40">
        <v>15000</v>
      </c>
      <c r="E167" s="25">
        <v>15027.71</v>
      </c>
      <c r="F167" s="25">
        <v>9090</v>
      </c>
      <c r="G167" s="25">
        <f>SUM(D167+F167)</f>
        <v>24090</v>
      </c>
      <c r="H167" s="26">
        <f>SUM(G167/D167*100)</f>
        <v>160.60000000000002</v>
      </c>
    </row>
    <row r="168" spans="1:8" ht="12.75">
      <c r="A168" s="31">
        <v>729124</v>
      </c>
      <c r="B168" s="31"/>
      <c r="C168" s="4" t="s">
        <v>136</v>
      </c>
      <c r="D168" s="40">
        <v>8800</v>
      </c>
      <c r="E168" s="25">
        <v>8763.68</v>
      </c>
      <c r="F168" s="25">
        <v>10718</v>
      </c>
      <c r="G168" s="25">
        <f>SUM(D168+F168)</f>
        <v>19518</v>
      </c>
      <c r="H168" s="26">
        <f>SUM(G168/D168*100)</f>
        <v>221.79545454545453</v>
      </c>
    </row>
    <row r="169" spans="1:8" ht="12.75">
      <c r="A169" s="31">
        <v>729124</v>
      </c>
      <c r="B169" s="31"/>
      <c r="C169" s="4" t="s">
        <v>137</v>
      </c>
      <c r="D169" s="40">
        <v>15000</v>
      </c>
      <c r="E169" s="25">
        <v>11806.72</v>
      </c>
      <c r="F169" s="25"/>
      <c r="G169" s="25">
        <f>SUM(D169+F169)</f>
        <v>15000</v>
      </c>
      <c r="H169" s="26">
        <f>SUM(G169/D169*100)</f>
        <v>100</v>
      </c>
    </row>
    <row r="170" spans="1:8" ht="12.75">
      <c r="A170" s="17"/>
      <c r="B170" s="17"/>
      <c r="C170" s="2"/>
      <c r="D170" s="25"/>
      <c r="E170" s="25"/>
      <c r="F170" s="25"/>
      <c r="G170" s="25"/>
      <c r="H170" s="26"/>
    </row>
    <row r="171" spans="1:8" ht="12.75">
      <c r="A171" s="21">
        <v>731</v>
      </c>
      <c r="B171" s="21"/>
      <c r="C171" s="1" t="s">
        <v>138</v>
      </c>
      <c r="D171" s="22">
        <f>SUM(D172:D172)</f>
        <v>0</v>
      </c>
      <c r="E171" s="22">
        <f>SUM(E172:E172)</f>
        <v>300</v>
      </c>
      <c r="F171" s="22">
        <f>SUM(F172:F172)</f>
        <v>300</v>
      </c>
      <c r="G171" s="22">
        <f>SUM(G172:G172)</f>
        <v>300</v>
      </c>
      <c r="H171" s="23">
        <v>0</v>
      </c>
    </row>
    <row r="172" spans="1:8" ht="12.75">
      <c r="A172" s="56">
        <v>731220</v>
      </c>
      <c r="B172" s="56"/>
      <c r="C172" s="28" t="s">
        <v>139</v>
      </c>
      <c r="D172" s="29"/>
      <c r="E172" s="29">
        <v>300</v>
      </c>
      <c r="F172" s="29">
        <v>300</v>
      </c>
      <c r="G172" s="29">
        <f>SUM(D172+F172)</f>
        <v>300</v>
      </c>
      <c r="H172" s="29">
        <v>0</v>
      </c>
    </row>
    <row r="173" spans="1:8" ht="12.75">
      <c r="A173" s="17"/>
      <c r="B173" s="17"/>
      <c r="C173" s="2"/>
      <c r="D173" s="25"/>
      <c r="E173" s="2"/>
      <c r="F173" s="25"/>
      <c r="G173" s="2"/>
      <c r="H173" s="26"/>
    </row>
    <row r="174" spans="1:8" ht="12.75">
      <c r="A174" s="21">
        <v>78</v>
      </c>
      <c r="B174" s="21"/>
      <c r="C174" s="1" t="s">
        <v>140</v>
      </c>
      <c r="D174" s="22">
        <f>SUM(D175)</f>
        <v>360000</v>
      </c>
      <c r="E174" s="22">
        <f>SUM(E175)</f>
        <v>267046.13</v>
      </c>
      <c r="F174" s="22">
        <f>SUM(F175)</f>
        <v>5742</v>
      </c>
      <c r="G174" s="22">
        <f>SUM(G175)</f>
        <v>365742</v>
      </c>
      <c r="H174" s="23">
        <f>SUM(G174/D174*100)</f>
        <v>101.59499999999998</v>
      </c>
    </row>
    <row r="175" spans="1:8" ht="12.75">
      <c r="A175" s="21">
        <v>781</v>
      </c>
      <c r="B175" s="21"/>
      <c r="C175" s="1" t="s">
        <v>30</v>
      </c>
      <c r="D175" s="22">
        <f>SUM(D176:D179)</f>
        <v>360000</v>
      </c>
      <c r="E175" s="22">
        <f>SUM(E176:E179)</f>
        <v>267046.13</v>
      </c>
      <c r="F175" s="22">
        <f>SUM(F176:F179)</f>
        <v>5742</v>
      </c>
      <c r="G175" s="22">
        <f>SUM(G176:G179)</f>
        <v>365742</v>
      </c>
      <c r="H175" s="23">
        <f>SUM(G175/D175*100)</f>
        <v>101.59499999999998</v>
      </c>
    </row>
    <row r="176" spans="1:8" ht="12.75">
      <c r="A176" s="17">
        <v>781300</v>
      </c>
      <c r="B176" s="17"/>
      <c r="C176" s="2" t="s">
        <v>141</v>
      </c>
      <c r="D176" s="25"/>
      <c r="E176" s="25"/>
      <c r="F176" s="25"/>
      <c r="G176" s="25">
        <f>SUM(D176+F176)</f>
        <v>0</v>
      </c>
      <c r="H176" s="26">
        <v>0</v>
      </c>
    </row>
    <row r="177" spans="1:8" ht="12.75">
      <c r="A177" s="17">
        <v>781300</v>
      </c>
      <c r="B177" s="17"/>
      <c r="C177" s="2" t="s">
        <v>142</v>
      </c>
      <c r="D177" s="25">
        <v>360000</v>
      </c>
      <c r="E177" s="25">
        <v>263854.13</v>
      </c>
      <c r="F177" s="25"/>
      <c r="G177" s="25">
        <f>SUM(D177+F177)</f>
        <v>360000</v>
      </c>
      <c r="H177" s="26">
        <f>SUM(G177/D177*100)</f>
        <v>100</v>
      </c>
    </row>
    <row r="178" spans="1:8" ht="12.75">
      <c r="A178" s="17">
        <v>781300</v>
      </c>
      <c r="B178" s="17"/>
      <c r="C178" s="2" t="s">
        <v>143</v>
      </c>
      <c r="D178" s="25"/>
      <c r="E178" s="25">
        <v>3192</v>
      </c>
      <c r="F178" s="25">
        <v>3192</v>
      </c>
      <c r="G178" s="25">
        <f>SUM(D178+F178)</f>
        <v>3192</v>
      </c>
      <c r="H178" s="26">
        <v>0</v>
      </c>
    </row>
    <row r="179" spans="1:8" ht="12.75">
      <c r="A179" s="56">
        <v>781300</v>
      </c>
      <c r="B179" s="56"/>
      <c r="C179" s="28" t="s">
        <v>144</v>
      </c>
      <c r="D179" s="29"/>
      <c r="E179" s="29"/>
      <c r="F179" s="29">
        <v>2550</v>
      </c>
      <c r="G179" s="29">
        <f>SUM(D179+F179)</f>
        <v>2550</v>
      </c>
      <c r="H179" s="29">
        <v>0</v>
      </c>
    </row>
    <row r="180" spans="1:8" ht="12.75">
      <c r="A180" s="57"/>
      <c r="B180" s="57"/>
      <c r="C180" s="4"/>
      <c r="D180" s="26"/>
      <c r="E180" s="26"/>
      <c r="F180" s="26"/>
      <c r="G180" s="26"/>
      <c r="H180" s="26"/>
    </row>
    <row r="181" spans="1:8" ht="12.75">
      <c r="A181" s="17"/>
      <c r="B181" s="17"/>
      <c r="C181" s="2"/>
      <c r="D181" s="25"/>
      <c r="E181" s="25"/>
      <c r="F181" s="25"/>
      <c r="G181" s="25"/>
      <c r="H181" s="26"/>
    </row>
    <row r="182" spans="1:8" ht="12.75">
      <c r="A182" s="2"/>
      <c r="B182" s="1"/>
      <c r="C182" s="19" t="s">
        <v>145</v>
      </c>
      <c r="D182" s="20">
        <f>SUM(D184)</f>
        <v>267000</v>
      </c>
      <c r="E182" s="20">
        <f>SUM(E184)</f>
        <v>66437.51999999999</v>
      </c>
      <c r="F182" s="20">
        <f>SUM(F184)</f>
        <v>-95420</v>
      </c>
      <c r="G182" s="20">
        <f>SUM(G184)</f>
        <v>171580</v>
      </c>
      <c r="H182" s="20">
        <f>SUM(G182/D182*100)</f>
        <v>64.2621722846442</v>
      </c>
    </row>
    <row r="183" spans="1:8" ht="12.75">
      <c r="A183" s="46"/>
      <c r="B183" s="46"/>
      <c r="C183" s="1"/>
      <c r="D183" s="22"/>
      <c r="E183" s="22"/>
      <c r="F183" s="22"/>
      <c r="G183" s="22"/>
      <c r="H183" s="23"/>
    </row>
    <row r="184" spans="1:8" ht="12.75">
      <c r="A184" s="21">
        <v>81</v>
      </c>
      <c r="B184" s="21"/>
      <c r="C184" s="1" t="s">
        <v>146</v>
      </c>
      <c r="D184" s="22">
        <f>SUM(D185+D188+D191)</f>
        <v>267000</v>
      </c>
      <c r="E184" s="22">
        <f>SUM(E185+E188+E191)</f>
        <v>66437.51999999999</v>
      </c>
      <c r="F184" s="22">
        <f>SUM(F185+F188+F191)</f>
        <v>-95420</v>
      </c>
      <c r="G184" s="22">
        <f>SUM(G185+G188+G191)</f>
        <v>171580</v>
      </c>
      <c r="H184" s="23">
        <f>SUM(G184/D184*100)</f>
        <v>64.2621722846442</v>
      </c>
    </row>
    <row r="185" spans="1:8" ht="12.75">
      <c r="A185" s="30">
        <v>813</v>
      </c>
      <c r="B185" s="30"/>
      <c r="C185" s="5" t="s">
        <v>147</v>
      </c>
      <c r="D185" s="23">
        <f>SUM(D186)</f>
        <v>60000</v>
      </c>
      <c r="E185" s="23">
        <f>SUM(E186)</f>
        <v>6770</v>
      </c>
      <c r="F185" s="23">
        <f>SUM(F186)</f>
        <v>49580</v>
      </c>
      <c r="G185" s="23">
        <f>SUM(G186)</f>
        <v>109580</v>
      </c>
      <c r="H185" s="23">
        <f>SUM(G185/D185*100)</f>
        <v>182.63333333333333</v>
      </c>
    </row>
    <row r="186" spans="1:8" ht="12.75">
      <c r="A186" s="27">
        <v>813100</v>
      </c>
      <c r="B186" s="27"/>
      <c r="C186" s="28" t="s">
        <v>148</v>
      </c>
      <c r="D186" s="29">
        <v>60000</v>
      </c>
      <c r="E186" s="29">
        <v>6770</v>
      </c>
      <c r="F186" s="29">
        <v>49580</v>
      </c>
      <c r="G186" s="29">
        <f>SUM(D186+F186)</f>
        <v>109580</v>
      </c>
      <c r="H186" s="29">
        <f>SUM(G186/D186*100)</f>
        <v>182.63333333333333</v>
      </c>
    </row>
    <row r="187" spans="1:8" ht="12.75">
      <c r="A187" s="17"/>
      <c r="B187" s="17"/>
      <c r="C187" s="2"/>
      <c r="D187" s="2"/>
      <c r="E187" s="2"/>
      <c r="F187" s="2"/>
      <c r="G187" s="2"/>
      <c r="H187" s="26"/>
    </row>
    <row r="188" spans="1:8" ht="12.75">
      <c r="A188" s="21">
        <v>816</v>
      </c>
      <c r="B188" s="21"/>
      <c r="C188" s="1" t="s">
        <v>149</v>
      </c>
      <c r="D188" s="22">
        <f>SUM(D189)</f>
        <v>7000</v>
      </c>
      <c r="E188" s="22">
        <f>SUM(E189)</f>
        <v>976</v>
      </c>
      <c r="F188" s="22">
        <f>SUM(F189)</f>
        <v>-5000</v>
      </c>
      <c r="G188" s="22">
        <f>SUM(G189)</f>
        <v>2000</v>
      </c>
      <c r="H188" s="23">
        <f>SUM(G188/D188*100)</f>
        <v>28.57142857142857</v>
      </c>
    </row>
    <row r="189" spans="1:8" ht="12.75">
      <c r="A189" s="56">
        <v>816100</v>
      </c>
      <c r="B189" s="56"/>
      <c r="C189" s="28" t="s">
        <v>150</v>
      </c>
      <c r="D189" s="29">
        <v>7000</v>
      </c>
      <c r="E189" s="29">
        <v>976</v>
      </c>
      <c r="F189" s="29">
        <v>-5000</v>
      </c>
      <c r="G189" s="29">
        <f>SUM(D189+F189)</f>
        <v>2000</v>
      </c>
      <c r="H189" s="29">
        <f>SUM(G189/D189*100)</f>
        <v>28.57142857142857</v>
      </c>
    </row>
    <row r="190" spans="1:8" ht="12.75">
      <c r="A190" s="57"/>
      <c r="B190" s="57"/>
      <c r="C190" s="4"/>
      <c r="D190" s="26"/>
      <c r="E190" s="26"/>
      <c r="F190" s="26"/>
      <c r="G190" s="26"/>
      <c r="H190" s="26"/>
    </row>
    <row r="191" spans="1:8" ht="12.75">
      <c r="A191" s="30">
        <v>817</v>
      </c>
      <c r="B191" s="30"/>
      <c r="C191" s="5" t="s">
        <v>151</v>
      </c>
      <c r="D191" s="23">
        <f>SUM(D193)</f>
        <v>200000</v>
      </c>
      <c r="E191" s="23">
        <f>SUM(E193)</f>
        <v>58691.52</v>
      </c>
      <c r="F191" s="23">
        <f>SUM(F193)</f>
        <v>-140000</v>
      </c>
      <c r="G191" s="23">
        <f>SUM(G193)</f>
        <v>60000</v>
      </c>
      <c r="H191" s="23">
        <f>SUM(G191/D191*100)</f>
        <v>30</v>
      </c>
    </row>
    <row r="192" spans="1:8" ht="12.75">
      <c r="A192" s="57">
        <v>817100</v>
      </c>
      <c r="B192" s="57"/>
      <c r="C192" s="4" t="s">
        <v>152</v>
      </c>
      <c r="D192" s="26"/>
      <c r="E192" s="26"/>
      <c r="F192" s="26"/>
      <c r="G192" s="26"/>
      <c r="H192" s="26"/>
    </row>
    <row r="193" spans="1:8" ht="12.75">
      <c r="A193" s="56"/>
      <c r="B193" s="56"/>
      <c r="C193" s="28" t="s">
        <v>153</v>
      </c>
      <c r="D193" s="29">
        <v>200000</v>
      </c>
      <c r="E193" s="29">
        <v>58691.52</v>
      </c>
      <c r="F193" s="29">
        <v>-140000</v>
      </c>
      <c r="G193" s="54">
        <f>SUM(D193+F193)</f>
        <v>60000</v>
      </c>
      <c r="H193" s="29">
        <f>SUM(G193/D193*100)</f>
        <v>30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5"/>
      <c r="C195" s="5"/>
      <c r="D195" s="26"/>
      <c r="E195" s="4"/>
      <c r="F195" s="4"/>
      <c r="G195" s="4"/>
      <c r="H195" s="26"/>
    </row>
    <row r="196" spans="1:8" ht="25.5">
      <c r="A196" s="4"/>
      <c r="B196" s="5"/>
      <c r="C196" s="58" t="s">
        <v>154</v>
      </c>
      <c r="D196" s="20">
        <f>SUM(D76+D182)</f>
        <v>7948000</v>
      </c>
      <c r="E196" s="20">
        <f>SUM(E76+E182)</f>
        <v>5532521.67</v>
      </c>
      <c r="F196" s="20">
        <f>SUM(F76+F182)</f>
        <v>210000</v>
      </c>
      <c r="G196" s="20">
        <f>SUM(G76+G182)</f>
        <v>8158000</v>
      </c>
      <c r="H196" s="20">
        <f>SUM(G196/D196*100)</f>
        <v>102.64217413185708</v>
      </c>
    </row>
    <row r="197" spans="1:8" ht="12.75">
      <c r="A197" s="2"/>
      <c r="B197" s="2"/>
      <c r="C197" s="2"/>
      <c r="D197" s="4"/>
      <c r="E197" s="26"/>
      <c r="F197" s="26"/>
      <c r="G197" s="26"/>
      <c r="H197" s="4"/>
    </row>
    <row r="201" spans="1:8" ht="12.75">
      <c r="A201" s="1" t="s">
        <v>156</v>
      </c>
      <c r="B201" s="1"/>
      <c r="C201" s="2"/>
      <c r="D201" s="1"/>
      <c r="E201" s="1"/>
      <c r="F201" s="1"/>
      <c r="G201" s="46" t="s">
        <v>157</v>
      </c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59" t="s">
        <v>2</v>
      </c>
      <c r="B203" s="7" t="s">
        <v>3</v>
      </c>
      <c r="C203" s="47"/>
      <c r="D203" s="48" t="s">
        <v>5</v>
      </c>
      <c r="E203" s="49" t="s">
        <v>6</v>
      </c>
      <c r="F203" s="48" t="s">
        <v>7</v>
      </c>
      <c r="G203" s="49" t="s">
        <v>8</v>
      </c>
      <c r="H203" s="48" t="s">
        <v>9</v>
      </c>
    </row>
    <row r="204" spans="1:8" ht="12.75">
      <c r="A204" s="60" t="s">
        <v>10</v>
      </c>
      <c r="B204" s="11" t="s">
        <v>10</v>
      </c>
      <c r="C204" s="50" t="s">
        <v>4</v>
      </c>
      <c r="D204" s="51">
        <v>2016</v>
      </c>
      <c r="E204" s="50" t="s">
        <v>11</v>
      </c>
      <c r="F204" s="51" t="s">
        <v>12</v>
      </c>
      <c r="G204" s="50">
        <v>2016</v>
      </c>
      <c r="H204" s="52" t="s">
        <v>13</v>
      </c>
    </row>
    <row r="205" spans="1:8" ht="12.75">
      <c r="A205" s="14">
        <v>1</v>
      </c>
      <c r="B205" s="15">
        <v>2</v>
      </c>
      <c r="C205" s="16">
        <v>3</v>
      </c>
      <c r="D205" s="15">
        <v>4</v>
      </c>
      <c r="E205" s="16">
        <v>5</v>
      </c>
      <c r="F205" s="15">
        <v>6</v>
      </c>
      <c r="G205" s="16">
        <v>7</v>
      </c>
      <c r="H205" s="15">
        <v>8</v>
      </c>
    </row>
    <row r="206" spans="1:8" ht="12.75">
      <c r="A206" s="43"/>
      <c r="B206" s="43"/>
      <c r="C206" s="61"/>
      <c r="D206" s="62"/>
      <c r="E206" s="62"/>
      <c r="F206" s="62"/>
      <c r="G206" s="62"/>
      <c r="H206" s="61"/>
    </row>
    <row r="207" spans="1:8" ht="12.75">
      <c r="A207" s="2"/>
      <c r="B207" s="30"/>
      <c r="C207" s="41" t="s">
        <v>158</v>
      </c>
      <c r="D207" s="63">
        <f>SUM(D209+D243)</f>
        <v>5458200</v>
      </c>
      <c r="E207" s="63" t="e">
        <f>SUM(E209+E243)</f>
        <v>#VALUE!</v>
      </c>
      <c r="F207" s="64">
        <f>SUM(F209+F243)</f>
        <v>-374985</v>
      </c>
      <c r="G207" s="64">
        <f>SUM(G209+G243)</f>
        <v>5083215</v>
      </c>
      <c r="H207" s="20">
        <f>SUM(G207/D207*100)</f>
        <v>93.12987798175223</v>
      </c>
    </row>
    <row r="208" spans="1:8" ht="12.75">
      <c r="A208" s="30"/>
      <c r="B208" s="30"/>
      <c r="C208" s="2"/>
      <c r="D208" s="62"/>
      <c r="E208" s="62"/>
      <c r="F208" s="62"/>
      <c r="G208" s="62"/>
      <c r="H208" s="26"/>
    </row>
    <row r="209" spans="1:8" ht="12.75">
      <c r="A209" s="65">
        <v>41</v>
      </c>
      <c r="B209" s="65"/>
      <c r="C209" s="65" t="s">
        <v>159</v>
      </c>
      <c r="D209" s="66">
        <f>SUM(D211+D215+D226+D231+D234+D237)</f>
        <v>5433200</v>
      </c>
      <c r="E209" s="66" t="e">
        <f>SUM(E211+E215+E226+E231+E234+E237)</f>
        <v>#VALUE!</v>
      </c>
      <c r="F209" s="66">
        <f>SUM(F211+F215+F226+F231+F234+F237)</f>
        <v>-374985</v>
      </c>
      <c r="G209" s="66">
        <f>SUM(G211+G215+G226+G231+G234+G237)</f>
        <v>5058215</v>
      </c>
      <c r="H209" s="23">
        <f aca="true" t="shared" si="8" ref="H209:H263">SUM(G209/D209*100)</f>
        <v>93.09826621512184</v>
      </c>
    </row>
    <row r="210" spans="1:8" ht="12.75">
      <c r="A210" s="30"/>
      <c r="B210" s="30"/>
      <c r="C210" s="61"/>
      <c r="D210" s="62"/>
      <c r="E210" s="62"/>
      <c r="F210" s="62"/>
      <c r="G210" s="62"/>
      <c r="H210" s="26"/>
    </row>
    <row r="211" spans="1:8" ht="12.75">
      <c r="A211" s="21">
        <v>411</v>
      </c>
      <c r="B211" s="21"/>
      <c r="C211" s="1" t="s">
        <v>34</v>
      </c>
      <c r="D211" s="22">
        <f>SUM(D212:D213)</f>
        <v>4000</v>
      </c>
      <c r="E211" s="22" t="e">
        <f>SUM(E212:E213)</f>
        <v>#VALUE!</v>
      </c>
      <c r="F211" s="22">
        <f>SUM(F212:F213)</f>
        <v>0</v>
      </c>
      <c r="G211" s="22">
        <f>SUM(G212:G213)</f>
        <v>4000</v>
      </c>
      <c r="H211" s="23">
        <f t="shared" si="8"/>
        <v>100</v>
      </c>
    </row>
    <row r="212" spans="1:8" ht="12.75">
      <c r="A212" s="17">
        <v>411100</v>
      </c>
      <c r="B212" s="17"/>
      <c r="C212" s="2" t="s">
        <v>160</v>
      </c>
      <c r="D212" s="25">
        <f>SUM('[1]5-organizaciona'!D339+'[1]5-organizaciona'!D526+'[1]5-organizaciona'!D591)</f>
        <v>4000</v>
      </c>
      <c r="E212" s="25">
        <f>SUM('[1]5-organizaciona'!E339+'[1]5-organizaciona'!E526+'[1]5-organizaciona'!E591)</f>
        <v>3002.14</v>
      </c>
      <c r="F212" s="25">
        <f>SUM('[1]5-organizaciona'!F339+'[1]5-organizaciona'!F526+'[1]5-organizaciona'!F591)</f>
        <v>0</v>
      </c>
      <c r="G212" s="25">
        <f>SUM('[1]5-organizaciona'!G339+'[1]5-organizaciona'!G526+'[1]5-organizaciona'!G591)</f>
        <v>4000</v>
      </c>
      <c r="H212" s="26">
        <f t="shared" si="8"/>
        <v>100</v>
      </c>
    </row>
    <row r="213" spans="1:8" ht="12.75">
      <c r="A213" s="56">
        <v>411200</v>
      </c>
      <c r="B213" s="56"/>
      <c r="C213" s="28" t="s">
        <v>161</v>
      </c>
      <c r="D213" s="29">
        <f>SUM('[1]5-organizaciona'!D342+'[1]5-organizaciona'!D529+'[1]5-organizaciona'!D594+'[1]5-organizaciona'!D630)</f>
        <v>0</v>
      </c>
      <c r="E213" s="29" t="e">
        <f>SUM('[1]5-organizaciona'!E342+'[1]5-organizaciona'!E529+'[1]5-organizaciona'!E594+'[1]5-organizaciona'!E630)</f>
        <v>#VALUE!</v>
      </c>
      <c r="F213" s="29">
        <f>SUM('[1]5-organizaciona'!F342+'[1]5-organizaciona'!F529+'[1]5-organizaciona'!F594+'[1]5-organizaciona'!F630)</f>
        <v>0</v>
      </c>
      <c r="G213" s="29">
        <f>SUM('[1]5-organizaciona'!G342+'[1]5-organizaciona'!G529+'[1]5-organizaciona'!G594+'[1]5-organizaciona'!G630)</f>
        <v>0</v>
      </c>
      <c r="H213" s="29" t="e">
        <f t="shared" si="8"/>
        <v>#DIV/0!</v>
      </c>
    </row>
    <row r="214" spans="1:8" ht="12.75">
      <c r="A214" s="17"/>
      <c r="B214" s="17"/>
      <c r="C214" s="2"/>
      <c r="D214" s="2"/>
      <c r="E214" s="2"/>
      <c r="F214" s="2"/>
      <c r="G214" s="2"/>
      <c r="H214" s="23"/>
    </row>
    <row r="215" spans="1:8" ht="12.75">
      <c r="A215" s="21">
        <v>412</v>
      </c>
      <c r="B215" s="21"/>
      <c r="C215" s="1" t="s">
        <v>35</v>
      </c>
      <c r="D215" s="22">
        <f>SUM(D216:D224)</f>
        <v>4864600</v>
      </c>
      <c r="E215" s="22">
        <f>SUM(E216:E224)</f>
        <v>3006202.13</v>
      </c>
      <c r="F215" s="22">
        <f>SUM(F216:F224)</f>
        <v>-396510</v>
      </c>
      <c r="G215" s="22">
        <f>SUM(G216:G224)</f>
        <v>4468090</v>
      </c>
      <c r="H215" s="23">
        <f t="shared" si="8"/>
        <v>91.84907289396868</v>
      </c>
    </row>
    <row r="216" spans="1:8" ht="12.75">
      <c r="A216" s="17">
        <v>412100</v>
      </c>
      <c r="B216" s="17"/>
      <c r="C216" s="2" t="s">
        <v>162</v>
      </c>
      <c r="D216" s="25">
        <f>SUM('[1]5-organizaciona'!D228+'[1]5-organizaciona'!D346)</f>
        <v>2000</v>
      </c>
      <c r="E216" s="25">
        <f>SUM('[1]5-organizaciona'!E228+'[1]5-organizaciona'!E346)</f>
        <v>0</v>
      </c>
      <c r="F216" s="25">
        <f>SUM('[1]5-organizaciona'!F228+'[1]5-organizaciona'!F346)</f>
        <v>0</v>
      </c>
      <c r="G216" s="25">
        <f>SUM('[1]5-organizaciona'!G228+'[1]5-organizaciona'!G346)</f>
        <v>2000</v>
      </c>
      <c r="H216" s="26">
        <f t="shared" si="8"/>
        <v>100</v>
      </c>
    </row>
    <row r="217" spans="1:8" ht="12.75">
      <c r="A217" s="17">
        <v>412200</v>
      </c>
      <c r="B217" s="17"/>
      <c r="C217" s="2" t="s">
        <v>163</v>
      </c>
      <c r="D217" s="25">
        <f>SUM('[1]5-organizaciona'!D229+'[1]5-organizaciona'!D239+'[1]5-organizaciona'!D347+'[1]5-organizaciona'!D348+'[1]5-organizaciona'!D349+'[1]5-organizaciona'!D350+'[1]5-organizaciona'!D351+'[1]5-organizaciona'!D469+'[1]5-organizaciona'!D470+'[1]5-organizaciona'!D512+'[1]5-organizaciona'!D534+'[1]5-organizaciona'!D598+'[1]5-organizaciona'!D599+'[1]5-organizaciona'!D600+'[1]5-organizaciona'!D634+'[1]5-organizaciona'!D635+'[1]5-organizaciona'!D636+'[1]5-organizaciona'!D670+'[1]5-organizaciona'!D671+'[1]5-organizaciona'!D672)</f>
        <v>46700</v>
      </c>
      <c r="E217" s="25">
        <f>SUM('[1]5-organizaciona'!E229+'[1]5-organizaciona'!E239+'[1]5-organizaciona'!E347+'[1]5-organizaciona'!E348+'[1]5-organizaciona'!E349+'[1]5-organizaciona'!E350+'[1]5-organizaciona'!E351+'[1]5-organizaciona'!E469+'[1]5-organizaciona'!E470+'[1]5-organizaciona'!E512+'[1]5-organizaciona'!E534+'[1]5-organizaciona'!E598+'[1]5-organizaciona'!E599+'[1]5-organizaciona'!E600+'[1]5-organizaciona'!E634+'[1]5-organizaciona'!E635+'[1]5-organizaciona'!E636+'[1]5-organizaciona'!E670+'[1]5-organizaciona'!E671+'[1]5-organizaciona'!E672)</f>
        <v>26190.109999999997</v>
      </c>
      <c r="F217" s="25">
        <f>SUM('[1]5-organizaciona'!F229+'[1]5-organizaciona'!F239+'[1]5-organizaciona'!F347+'[1]5-organizaciona'!F348+'[1]5-organizaciona'!F349+'[1]5-organizaciona'!F350+'[1]5-organizaciona'!F351+'[1]5-organizaciona'!F469+'[1]5-organizaciona'!F470+'[1]5-organizaciona'!F512+'[1]5-organizaciona'!F534+'[1]5-organizaciona'!F598+'[1]5-organizaciona'!F599+'[1]5-organizaciona'!F600+'[1]5-organizaciona'!F634+'[1]5-organizaciona'!F635+'[1]5-organizaciona'!F636+'[1]5-organizaciona'!F670+'[1]5-organizaciona'!F671+'[1]5-organizaciona'!F672)</f>
        <v>-1100</v>
      </c>
      <c r="G217" s="25">
        <f>SUM('[1]5-organizaciona'!G229+'[1]5-organizaciona'!G239+'[1]5-organizaciona'!G347+'[1]5-organizaciona'!G348+'[1]5-organizaciona'!G349+'[1]5-organizaciona'!G350+'[1]5-organizaciona'!G351+'[1]5-organizaciona'!G469+'[1]5-organizaciona'!G470+'[1]5-organizaciona'!G512+'[1]5-organizaciona'!G534+'[1]5-organizaciona'!G598+'[1]5-organizaciona'!G599+'[1]5-organizaciona'!G600+'[1]5-organizaciona'!G634+'[1]5-organizaciona'!G635+'[1]5-organizaciona'!G636+'[1]5-organizaciona'!G670+'[1]5-organizaciona'!G671+'[1]5-organizaciona'!G672)</f>
        <v>45600</v>
      </c>
      <c r="H217" s="26">
        <f t="shared" si="8"/>
        <v>97.64453961456103</v>
      </c>
    </row>
    <row r="218" spans="1:8" ht="12.75">
      <c r="A218" s="17">
        <v>412300</v>
      </c>
      <c r="B218" s="17"/>
      <c r="C218" s="2" t="s">
        <v>164</v>
      </c>
      <c r="D218" s="25">
        <f>SUM('[1]5-organizaciona'!D230+'[1]5-organizaciona'!D297+'[1]5-organizaciona'!D298+'[1]5-organizaciona'!D299+'[1]5-organizaciona'!D300+'[1]5-organizaciona'!D539+'[1]5-organizaciona'!D601+'[1]5-organizaciona'!D637+'[1]5-organizaciona'!D673)</f>
        <v>255000</v>
      </c>
      <c r="E218" s="25">
        <f>SUM('[1]5-organizaciona'!E230+'[1]5-organizaciona'!E297+'[1]5-organizaciona'!E298+'[1]5-organizaciona'!E299+'[1]5-organizaciona'!E300+'[1]5-organizaciona'!E539+'[1]5-organizaciona'!E601+'[1]5-organizaciona'!E637+'[1]5-organizaciona'!E673)</f>
        <v>23841.27</v>
      </c>
      <c r="F218" s="25">
        <f>SUM('[1]5-organizaciona'!F230+'[1]5-organizaciona'!F297+'[1]5-organizaciona'!F298+'[1]5-organizaciona'!F299+'[1]5-organizaciona'!F300+'[1]5-organizaciona'!F539+'[1]5-organizaciona'!F601+'[1]5-organizaciona'!F637+'[1]5-organizaciona'!F673)</f>
        <v>-157500</v>
      </c>
      <c r="G218" s="25">
        <f>SUM('[1]5-organizaciona'!G230+'[1]5-organizaciona'!G297+'[1]5-organizaciona'!G298+'[1]5-organizaciona'!G299+'[1]5-organizaciona'!G300+'[1]5-organizaciona'!G539+'[1]5-organizaciona'!G601+'[1]5-organizaciona'!G637+'[1]5-organizaciona'!G673)</f>
        <v>97500</v>
      </c>
      <c r="H218" s="26">
        <f t="shared" si="8"/>
        <v>38.23529411764706</v>
      </c>
    </row>
    <row r="219" spans="1:8" ht="12.75">
      <c r="A219" s="17">
        <v>412400</v>
      </c>
      <c r="B219" s="17"/>
      <c r="C219" s="2" t="s">
        <v>165</v>
      </c>
      <c r="D219" s="25">
        <f>SUM('[1]5-organizaciona'!D301+'[1]5-organizaciona'!D540+'[1]5-organizaciona'!D602+'[1]5-organizaciona'!D638+'[1]5-organizaciona'!D674)</f>
        <v>200000</v>
      </c>
      <c r="E219" s="25">
        <f>SUM('[1]5-organizaciona'!E301+'[1]5-organizaciona'!E540+'[1]5-organizaciona'!E602+'[1]5-organizaciona'!E638+'[1]5-organizaciona'!E674)</f>
        <v>5801.27</v>
      </c>
      <c r="F219" s="25">
        <f>SUM('[1]5-organizaciona'!F301+'[1]5-organizaciona'!F540+'[1]5-organizaciona'!F602+'[1]5-organizaciona'!F638+'[1]5-organizaciona'!F674)</f>
        <v>-194000</v>
      </c>
      <c r="G219" s="25">
        <f>SUM('[1]5-organizaciona'!G301+'[1]5-organizaciona'!G540+'[1]5-organizaciona'!G602+'[1]5-organizaciona'!G638+'[1]5-organizaciona'!G674)</f>
        <v>6000</v>
      </c>
      <c r="H219" s="26">
        <f t="shared" si="8"/>
        <v>3</v>
      </c>
    </row>
    <row r="220" spans="1:8" ht="12.75">
      <c r="A220" s="17">
        <v>412500</v>
      </c>
      <c r="B220" s="17"/>
      <c r="C220" s="2" t="s">
        <v>166</v>
      </c>
      <c r="D220" s="25">
        <f>SUM('[1]5-organizaciona'!D231+'[1]5-organizaciona'!D302+'[1]5-organizaciona'!D303+'[1]5-organizaciona'!D471+'[1]5-organizaciona'!D472+'[1]5-organizaciona'!D473+'[1]5-organizaciona'!D474+'[1]5-organizaciona'!D541+'[1]5-organizaciona'!D603+'[1]5-organizaciona'!D639+'[1]5-organizaciona'!D675)</f>
        <v>1295800</v>
      </c>
      <c r="E220" s="25">
        <f>SUM('[1]5-organizaciona'!E231+'[1]5-organizaciona'!E302+'[1]5-organizaciona'!E303+'[1]5-organizaciona'!E471+'[1]5-organizaciona'!E472+'[1]5-organizaciona'!E473+'[1]5-organizaciona'!E474+'[1]5-organizaciona'!E541+'[1]5-organizaciona'!E603+'[1]5-organizaciona'!E639+'[1]5-organizaciona'!E675)</f>
        <v>576841.38</v>
      </c>
      <c r="F220" s="25">
        <f>SUM('[1]5-organizaciona'!F231+'[1]5-organizaciona'!F302+'[1]5-organizaciona'!F303+'[1]5-organizaciona'!F471+'[1]5-organizaciona'!F472+'[1]5-organizaciona'!F473+'[1]5-organizaciona'!F474+'[1]5-organizaciona'!F541+'[1]5-organizaciona'!F603+'[1]5-organizaciona'!F639+'[1]5-organizaciona'!F675)</f>
        <v>-206710</v>
      </c>
      <c r="G220" s="25">
        <f>SUM('[1]5-organizaciona'!G231+'[1]5-organizaciona'!G302+'[1]5-organizaciona'!G303+'[1]5-organizaciona'!G471+'[1]5-organizaciona'!G472+'[1]5-organizaciona'!G473+'[1]5-organizaciona'!G474+'[1]5-organizaciona'!G541+'[1]5-organizaciona'!G603+'[1]5-organizaciona'!G639+'[1]5-organizaciona'!G675)</f>
        <v>1089090</v>
      </c>
      <c r="H220" s="26">
        <f t="shared" si="8"/>
        <v>84.04769254514586</v>
      </c>
    </row>
    <row r="221" spans="1:8" ht="12.75">
      <c r="A221" s="17">
        <v>412600</v>
      </c>
      <c r="B221" s="17"/>
      <c r="C221" s="2" t="s">
        <v>167</v>
      </c>
      <c r="D221" s="25">
        <f>SUM('[1]5-organizaciona'!D213+'[1]5-organizaciona'!D232+'[1]5-organizaciona'!D240+'[1]5-organizaciona'!D241+'[1]5-organizaciona'!D245+'[1]5-organizaciona'!D261+'[1]5-organizaciona'!D262+'[1]5-organizaciona'!D285+'[1]5-organizaciona'!D304+'[1]5-organizaciona'!D352+'[1]5-organizaciona'!D393+'[1]5-organizaciona'!D475+'[1]5-organizaciona'!D513+'[1]5-organizaciona'!D543+'[1]5-organizaciona'!D604+'[1]5-organizaciona'!D605+'[1]5-organizaciona'!D640+'[1]5-organizaciona'!D641+'[1]5-organizaciona'!D676+'[1]5-organizaciona'!D677)</f>
        <v>17500</v>
      </c>
      <c r="E221" s="25">
        <f>SUM('[1]5-organizaciona'!E213+'[1]5-organizaciona'!E232+'[1]5-organizaciona'!E240+'[1]5-organizaciona'!E241+'[1]5-organizaciona'!E245+'[1]5-organizaciona'!E261+'[1]5-organizaciona'!E262+'[1]5-organizaciona'!E285+'[1]5-organizaciona'!E304+'[1]5-organizaciona'!E352+'[1]5-organizaciona'!E393+'[1]5-organizaciona'!E475+'[1]5-organizaciona'!E513+'[1]5-organizaciona'!E543+'[1]5-organizaciona'!E604+'[1]5-organizaciona'!E605+'[1]5-organizaciona'!E640+'[1]5-organizaciona'!E641+'[1]5-organizaciona'!E676+'[1]5-organizaciona'!E677)</f>
        <v>29181.239999999998</v>
      </c>
      <c r="F221" s="25">
        <f>SUM('[1]5-organizaciona'!F213+'[1]5-organizaciona'!F232+'[1]5-organizaciona'!F240+'[1]5-organizaciona'!F241+'[1]5-organizaciona'!F245+'[1]5-organizaciona'!F261+'[1]5-organizaciona'!F262+'[1]5-organizaciona'!F285+'[1]5-organizaciona'!F304+'[1]5-organizaciona'!F352+'[1]5-organizaciona'!F393+'[1]5-organizaciona'!F475+'[1]5-organizaciona'!F513+'[1]5-organizaciona'!F543+'[1]5-organizaciona'!F604+'[1]5-organizaciona'!F605+'[1]5-organizaciona'!F640+'[1]5-organizaciona'!F641+'[1]5-organizaciona'!F676+'[1]5-organizaciona'!F677)</f>
        <v>24300</v>
      </c>
      <c r="G221" s="25">
        <f>SUM('[1]5-organizaciona'!G213+'[1]5-organizaciona'!G232+'[1]5-organizaciona'!G240+'[1]5-organizaciona'!G241+'[1]5-organizaciona'!G245+'[1]5-organizaciona'!G261+'[1]5-organizaciona'!G262+'[1]5-organizaciona'!G285+'[1]5-organizaciona'!G304+'[1]5-organizaciona'!G352+'[1]5-organizaciona'!G393+'[1]5-organizaciona'!G475+'[1]5-organizaciona'!G513+'[1]5-organizaciona'!G543+'[1]5-organizaciona'!G604+'[1]5-organizaciona'!G605+'[1]5-organizaciona'!G640+'[1]5-organizaciona'!G641+'[1]5-organizaciona'!G676+'[1]5-organizaciona'!G677)</f>
        <v>41800</v>
      </c>
      <c r="H221" s="26">
        <f t="shared" si="8"/>
        <v>238.8571428571429</v>
      </c>
    </row>
    <row r="222" spans="1:8" ht="12.75">
      <c r="A222" s="17">
        <v>412700</v>
      </c>
      <c r="B222" s="17"/>
      <c r="C222" s="2" t="s">
        <v>168</v>
      </c>
      <c r="D222" s="25">
        <f>SUM('[1]5-organizaciona'!D233+'[1]5-organizaciona'!D305+'[1]5-organizaciona'!D353+'[1]5-organizaciona'!D354+'[1]5-organizaciona'!D355+'[1]5-organizaciona'!D356+'[1]5-organizaciona'!D357+'[1]5-organizaciona'!D358+'[1]5-organizaciona'!D359+'[1]5-organizaciona'!D476+'[1]5-organizaciona'!D477+'[1]5-organizaciona'!D514+'[1]5-organizaciona'!D515+'[1]5-organizaciona'!D516+'[1]5-organizaciona'!D547+'[1]5-organizaciona'!D606+'[1]5-organizaciona'!D607+'[1]5-organizaciona'!D608+'[1]5-organizaciona'!D642+'[1]5-organizaciona'!D643+'[1]5-organizaciona'!D644+'[1]5-organizaciona'!D678+'[1]5-organizaciona'!D679)</f>
        <v>931700</v>
      </c>
      <c r="E222" s="25">
        <f>SUM('[1]5-organizaciona'!E233+'[1]5-organizaciona'!E305+'[1]5-organizaciona'!E353+'[1]5-organizaciona'!E354+'[1]5-organizaciona'!E355+'[1]5-organizaciona'!E356+'[1]5-organizaciona'!E357+'[1]5-organizaciona'!E358+'[1]5-organizaciona'!E359+'[1]5-organizaciona'!E476+'[1]5-organizaciona'!E477+'[1]5-organizaciona'!E514+'[1]5-organizaciona'!E515+'[1]5-organizaciona'!E516+'[1]5-organizaciona'!E547+'[1]5-organizaciona'!E606+'[1]5-organizaciona'!E607+'[1]5-organizaciona'!E608+'[1]5-organizaciona'!E642+'[1]5-organizaciona'!E643+'[1]5-organizaciona'!E644+'[1]5-organizaciona'!E678+'[1]5-organizaciona'!E679)</f>
        <v>747212.79</v>
      </c>
      <c r="F222" s="25">
        <f>SUM('[1]5-organizaciona'!F233+'[1]5-organizaciona'!F305+'[1]5-organizaciona'!F353+'[1]5-organizaciona'!F354+'[1]5-organizaciona'!F355+'[1]5-organizaciona'!F356+'[1]5-organizaciona'!F357+'[1]5-organizaciona'!F358+'[1]5-organizaciona'!F359+'[1]5-organizaciona'!F476+'[1]5-organizaciona'!F477+'[1]5-organizaciona'!F514+'[1]5-organizaciona'!F515+'[1]5-organizaciona'!F516+'[1]5-organizaciona'!F547+'[1]5-organizaciona'!F606+'[1]5-organizaciona'!F607+'[1]5-organizaciona'!F608+'[1]5-organizaciona'!F642+'[1]5-organizaciona'!F643+'[1]5-organizaciona'!F644+'[1]5-organizaciona'!F678+'[1]5-organizaciona'!F679)</f>
        <v>72000</v>
      </c>
      <c r="G222" s="25">
        <f>SUM('[1]5-organizaciona'!G233+'[1]5-organizaciona'!G305+'[1]5-organizaciona'!G353+'[1]5-organizaciona'!G354+'[1]5-organizaciona'!G355+'[1]5-organizaciona'!G356+'[1]5-organizaciona'!G357+'[1]5-organizaciona'!G358+'[1]5-organizaciona'!G359+'[1]5-organizaciona'!G476+'[1]5-organizaciona'!G477+'[1]5-organizaciona'!G514+'[1]5-organizaciona'!G515+'[1]5-organizaciona'!G516+'[1]5-organizaciona'!G547+'[1]5-organizaciona'!G606+'[1]5-organizaciona'!G607+'[1]5-organizaciona'!G608+'[1]5-organizaciona'!G642+'[1]5-organizaciona'!G643+'[1]5-organizaciona'!G644+'[1]5-organizaciona'!G678+'[1]5-organizaciona'!G679)</f>
        <v>1003700</v>
      </c>
      <c r="H222" s="26">
        <f t="shared" si="8"/>
        <v>107.72780938070194</v>
      </c>
    </row>
    <row r="223" spans="1:8" ht="12.75">
      <c r="A223" s="17">
        <v>412800</v>
      </c>
      <c r="B223" s="17"/>
      <c r="C223" s="2" t="s">
        <v>169</v>
      </c>
      <c r="D223" s="25">
        <f>SUM('[1]5-organizaciona'!D479)</f>
        <v>1000</v>
      </c>
      <c r="E223" s="25">
        <f>SUM('[1]5-organizaciona'!E479)</f>
        <v>423.4</v>
      </c>
      <c r="F223" s="25">
        <f>SUM('[1]5-organizaciona'!F479)</f>
        <v>-500</v>
      </c>
      <c r="G223" s="25">
        <f>SUM('[1]5-organizaciona'!G479)</f>
        <v>500</v>
      </c>
      <c r="H223" s="26">
        <f t="shared" si="8"/>
        <v>50</v>
      </c>
    </row>
    <row r="224" spans="1:8" ht="12.75">
      <c r="A224" s="56">
        <v>412900</v>
      </c>
      <c r="B224" s="56"/>
      <c r="C224" s="28" t="s">
        <v>170</v>
      </c>
      <c r="D224" s="29">
        <f>SUM('[1]5-organizaciona'!D214+'[1]5-organizaciona'!D215+'[1]5-organizaciona'!D234+'[1]5-organizaciona'!D235+'[1]5-organizaciona'!D236+'[1]5-organizaciona'!D242+'[1]5-organizaciona'!D246+'[1]5-organizaciona'!D247+'[1]5-organizaciona'!D248+'[1]5-organizaciona'!D264+'[1]5-organizaciona'!D286+'[1]5-organizaciona'!D306+'[1]5-organizaciona'!D307+'[1]5-organizaciona'!D308+'[1]5-organizaciona'!D360+'[1]5-organizaciona'!D361+'[1]5-organizaciona'!D362+'[1]5-organizaciona'!D363+'[1]5-organizaciona'!D364+'[1]5-organizaciona'!D365+'[1]5-organizaciona'!D366+'[1]5-organizaciona'!D367+'[1]5-organizaciona'!D368+'[1]5-organizaciona'!D369+'[1]5-organizaciona'!D394+'[1]5-organizaciona'!D395+'[1]5-organizaciona'!D486+'[1]5-organizaciona'!D517+'[1]5-organizaciona'!D552+'[1]5-organizaciona'!D609+'[1]5-organizaciona'!D610+'[1]5-organizaciona'!D611+'[1]5-organizaciona'!D612+'[1]5-organizaciona'!D613+'[1]5-organizaciona'!D614+'[1]5-organizaciona'!D645+'[1]5-organizaciona'!D646+'[1]5-organizaciona'!D647+'[1]5-organizaciona'!D648+'[1]5-organizaciona'!D649+'[1]5-organizaciona'!D680+'[1]5-organizaciona'!D681+'[1]5-organizaciona'!D682)</f>
        <v>2114900</v>
      </c>
      <c r="E224" s="29">
        <f>SUM('[1]5-organizaciona'!E214+'[1]5-organizaciona'!E215+'[1]5-organizaciona'!E234+'[1]5-organizaciona'!E235+'[1]5-organizaciona'!E236+'[1]5-organizaciona'!E242+'[1]5-organizaciona'!E246+'[1]5-organizaciona'!E247+'[1]5-organizaciona'!E248+'[1]5-organizaciona'!E264+'[1]5-organizaciona'!E286+'[1]5-organizaciona'!E306+'[1]5-organizaciona'!E307+'[1]5-organizaciona'!E308+'[1]5-organizaciona'!E360+'[1]5-organizaciona'!E361+'[1]5-organizaciona'!E362+'[1]5-organizaciona'!E363+'[1]5-organizaciona'!E364+'[1]5-organizaciona'!E365+'[1]5-organizaciona'!E366+'[1]5-organizaciona'!E367+'[1]5-organizaciona'!E368+'[1]5-organizaciona'!E369+'[1]5-organizaciona'!E394+'[1]5-organizaciona'!E395+'[1]5-organizaciona'!E486+'[1]5-organizaciona'!E517+'[1]5-organizaciona'!E552+'[1]5-organizaciona'!E609+'[1]5-organizaciona'!E610+'[1]5-organizaciona'!E611+'[1]5-organizaciona'!E612+'[1]5-organizaciona'!E613+'[1]5-organizaciona'!E614+'[1]5-organizaciona'!E645+'[1]5-organizaciona'!E646+'[1]5-organizaciona'!E647+'[1]5-organizaciona'!E648+'[1]5-organizaciona'!E649+'[1]5-organizaciona'!E680+'[1]5-organizaciona'!E681+'[1]5-organizaciona'!E682)</f>
        <v>1596710.67</v>
      </c>
      <c r="F224" s="29">
        <f>SUM('[1]5-organizaciona'!F214+'[1]5-organizaciona'!F215+'[1]5-organizaciona'!F234+'[1]5-organizaciona'!F235+'[1]5-organizaciona'!F236+'[1]5-organizaciona'!F242+'[1]5-organizaciona'!F246+'[1]5-organizaciona'!F247+'[1]5-organizaciona'!F248+'[1]5-organizaciona'!F264+'[1]5-organizaciona'!F286+'[1]5-organizaciona'!F306+'[1]5-organizaciona'!F307+'[1]5-organizaciona'!F308+'[1]5-organizaciona'!F360+'[1]5-organizaciona'!F361+'[1]5-organizaciona'!F362+'[1]5-organizaciona'!F363+'[1]5-organizaciona'!F364+'[1]5-organizaciona'!F365+'[1]5-organizaciona'!F366+'[1]5-organizaciona'!F367+'[1]5-organizaciona'!F368+'[1]5-organizaciona'!F369+'[1]5-organizaciona'!F394+'[1]5-organizaciona'!F395+'[1]5-organizaciona'!F486+'[1]5-organizaciona'!F517+'[1]5-organizaciona'!F552+'[1]5-organizaciona'!F609+'[1]5-organizaciona'!F610+'[1]5-organizaciona'!F611+'[1]5-organizaciona'!F612+'[1]5-organizaciona'!F613+'[1]5-organizaciona'!F614+'[1]5-organizaciona'!F645+'[1]5-organizaciona'!F646+'[1]5-organizaciona'!F647+'[1]5-organizaciona'!F648+'[1]5-organizaciona'!F649+'[1]5-organizaciona'!F680+'[1]5-organizaciona'!F681+'[1]5-organizaciona'!F682)</f>
        <v>67000</v>
      </c>
      <c r="G224" s="29">
        <f>SUM('[1]5-organizaciona'!G214+'[1]5-organizaciona'!G215+'[1]5-organizaciona'!G234+'[1]5-organizaciona'!G235+'[1]5-organizaciona'!G236+'[1]5-organizaciona'!G242+'[1]5-organizaciona'!G246+'[1]5-organizaciona'!G247+'[1]5-organizaciona'!G248+'[1]5-organizaciona'!G264+'[1]5-organizaciona'!G286+'[1]5-organizaciona'!G306+'[1]5-organizaciona'!G307+'[1]5-organizaciona'!G308+'[1]5-organizaciona'!G360+'[1]5-organizaciona'!G361+'[1]5-organizaciona'!G362+'[1]5-organizaciona'!G363+'[1]5-organizaciona'!G364+'[1]5-organizaciona'!G365+'[1]5-organizaciona'!G366+'[1]5-organizaciona'!G367+'[1]5-organizaciona'!G368+'[1]5-organizaciona'!G369+'[1]5-organizaciona'!G394+'[1]5-organizaciona'!G395+'[1]5-organizaciona'!G486+'[1]5-organizaciona'!G517+'[1]5-organizaciona'!G552+'[1]5-organizaciona'!G609+'[1]5-organizaciona'!G610+'[1]5-organizaciona'!G611+'[1]5-organizaciona'!G612+'[1]5-organizaciona'!G613+'[1]5-organizaciona'!G614+'[1]5-organizaciona'!G645+'[1]5-organizaciona'!G646+'[1]5-organizaciona'!G647+'[1]5-organizaciona'!G648+'[1]5-organizaciona'!G649+'[1]5-organizaciona'!G680+'[1]5-organizaciona'!G681+'[1]5-organizaciona'!G682)</f>
        <v>2181900</v>
      </c>
      <c r="H224" s="29">
        <f t="shared" si="8"/>
        <v>103.16799848692611</v>
      </c>
    </row>
    <row r="225" spans="1:8" ht="12.75">
      <c r="A225" s="17"/>
      <c r="B225" s="17"/>
      <c r="C225" s="2"/>
      <c r="D225" s="25"/>
      <c r="E225" s="25"/>
      <c r="F225" s="25"/>
      <c r="G225" s="25"/>
      <c r="H225" s="26"/>
    </row>
    <row r="226" spans="1:8" ht="12.75">
      <c r="A226" s="21">
        <v>413</v>
      </c>
      <c r="B226" s="21"/>
      <c r="C226" s="1" t="s">
        <v>171</v>
      </c>
      <c r="D226" s="22">
        <f>SUM(D227:D229)</f>
        <v>408000</v>
      </c>
      <c r="E226" s="22">
        <f>SUM(E227:E229)</f>
        <v>305875.96</v>
      </c>
      <c r="F226" s="22">
        <f>SUM(F227:F229)</f>
        <v>14000</v>
      </c>
      <c r="G226" s="22">
        <f>SUM(G227:G229)</f>
        <v>422000</v>
      </c>
      <c r="H226" s="23">
        <f t="shared" si="8"/>
        <v>103.43137254901961</v>
      </c>
    </row>
    <row r="227" spans="1:8" ht="12.75">
      <c r="A227" s="17">
        <v>413100</v>
      </c>
      <c r="B227" s="17"/>
      <c r="C227" s="2" t="s">
        <v>172</v>
      </c>
      <c r="D227" s="25">
        <f>SUM('[1]5-organizaciona'!D372)</f>
        <v>204000</v>
      </c>
      <c r="E227" s="25">
        <f>SUM('[1]5-organizaciona'!E372)</f>
        <v>152937.98</v>
      </c>
      <c r="F227" s="25">
        <f>SUM('[1]5-organizaciona'!F372)</f>
        <v>7000</v>
      </c>
      <c r="G227" s="25">
        <f>SUM('[1]5-organizaciona'!G372)</f>
        <v>211000</v>
      </c>
      <c r="H227" s="26">
        <f t="shared" si="8"/>
        <v>103.43137254901961</v>
      </c>
    </row>
    <row r="228" spans="1:8" ht="12.75">
      <c r="A228" s="17">
        <v>413400</v>
      </c>
      <c r="B228" s="17"/>
      <c r="C228" s="2" t="s">
        <v>173</v>
      </c>
      <c r="D228" s="25">
        <f>SUM('[1]5-organizaciona'!D373+'[1]5-organizaciona'!D374)</f>
        <v>204000</v>
      </c>
      <c r="E228" s="25">
        <f>SUM('[1]5-organizaciona'!E373+'[1]5-organizaciona'!E374)</f>
        <v>152937.98</v>
      </c>
      <c r="F228" s="25">
        <f>SUM('[1]5-organizaciona'!F373+'[1]5-organizaciona'!F374)</f>
        <v>7000</v>
      </c>
      <c r="G228" s="25">
        <f>SUM('[1]5-organizaciona'!G373+'[1]5-organizaciona'!G374)</f>
        <v>211000</v>
      </c>
      <c r="H228" s="26">
        <f t="shared" si="8"/>
        <v>103.43137254901961</v>
      </c>
    </row>
    <row r="229" spans="1:8" ht="12.75">
      <c r="A229" s="17">
        <v>413900</v>
      </c>
      <c r="B229" s="17"/>
      <c r="C229" s="2" t="s">
        <v>174</v>
      </c>
      <c r="D229" s="25">
        <f>SUM('[1]5-organizaciona'!D375)</f>
        <v>0</v>
      </c>
      <c r="E229" s="25">
        <f>SUM('[1]5-organizaciona'!E375)</f>
        <v>0</v>
      </c>
      <c r="F229" s="25">
        <f>SUM('[1]5-organizaciona'!F375)</f>
        <v>0</v>
      </c>
      <c r="G229" s="25">
        <f>SUM('[1]5-organizaciona'!G375)</f>
        <v>0</v>
      </c>
      <c r="H229" s="26" t="e">
        <f t="shared" si="8"/>
        <v>#DIV/0!</v>
      </c>
    </row>
    <row r="230" spans="1:8" ht="12.75">
      <c r="A230" s="17"/>
      <c r="B230" s="17"/>
      <c r="C230" s="2"/>
      <c r="D230" s="25"/>
      <c r="E230" s="25"/>
      <c r="F230" s="25"/>
      <c r="G230" s="25"/>
      <c r="H230" s="26"/>
    </row>
    <row r="231" spans="1:8" ht="12.75">
      <c r="A231" s="67">
        <v>414</v>
      </c>
      <c r="B231" s="67"/>
      <c r="C231" s="34" t="s">
        <v>37</v>
      </c>
      <c r="D231" s="22">
        <f>SUM(D232)</f>
        <v>66100</v>
      </c>
      <c r="E231" s="22">
        <f>SUM(E232)</f>
        <v>45270.55</v>
      </c>
      <c r="F231" s="22">
        <f>SUM(F232)</f>
        <v>2025</v>
      </c>
      <c r="G231" s="22">
        <f>SUM(G232)</f>
        <v>68125</v>
      </c>
      <c r="H231" s="23">
        <f t="shared" si="8"/>
        <v>103.06354009077157</v>
      </c>
    </row>
    <row r="232" spans="1:8" ht="12.75">
      <c r="A232" s="68">
        <v>4141</v>
      </c>
      <c r="B232" s="68"/>
      <c r="C232" s="37" t="s">
        <v>37</v>
      </c>
      <c r="D232" s="25">
        <f>SUM('[1]5-organizaciona'!D397)</f>
        <v>66100</v>
      </c>
      <c r="E232" s="25">
        <f>SUM('[1]5-organizaciona'!E397)</f>
        <v>45270.55</v>
      </c>
      <c r="F232" s="25">
        <f>SUM('[1]5-organizaciona'!F397)</f>
        <v>2025</v>
      </c>
      <c r="G232" s="25">
        <f>SUM('[1]5-organizaciona'!G397)</f>
        <v>68125</v>
      </c>
      <c r="H232" s="26">
        <f t="shared" si="8"/>
        <v>103.06354009077157</v>
      </c>
    </row>
    <row r="233" spans="1:8" ht="12.75">
      <c r="A233" s="17"/>
      <c r="B233" s="17"/>
      <c r="C233" s="2"/>
      <c r="D233" s="2"/>
      <c r="E233" s="2"/>
      <c r="F233" s="2"/>
      <c r="G233" s="2"/>
      <c r="H233" s="26"/>
    </row>
    <row r="234" spans="1:8" ht="12.75">
      <c r="A234" s="21">
        <v>415</v>
      </c>
      <c r="B234" s="21"/>
      <c r="C234" s="1" t="s">
        <v>38</v>
      </c>
      <c r="D234" s="22">
        <f>SUM(D235)</f>
        <v>87000</v>
      </c>
      <c r="E234" s="22">
        <f>SUM(E235)</f>
        <v>82751</v>
      </c>
      <c r="F234" s="22">
        <f>SUM(F235)</f>
        <v>5500</v>
      </c>
      <c r="G234" s="22">
        <f>SUM(G235)</f>
        <v>92500</v>
      </c>
      <c r="H234" s="23">
        <f t="shared" si="8"/>
        <v>106.32183908045978</v>
      </c>
    </row>
    <row r="235" spans="1:8" ht="12.75">
      <c r="A235" s="56">
        <v>415200</v>
      </c>
      <c r="B235" s="56"/>
      <c r="C235" s="28" t="s">
        <v>175</v>
      </c>
      <c r="D235" s="29">
        <f>SUM('[1]5-organizaciona'!D250+'[1]5-organizaciona'!D310+'[1]5-organizaciona'!D403)</f>
        <v>87000</v>
      </c>
      <c r="E235" s="29">
        <f>SUM('[1]5-organizaciona'!E250+'[1]5-organizaciona'!E310+'[1]5-organizaciona'!E403)</f>
        <v>82751</v>
      </c>
      <c r="F235" s="29">
        <f>SUM('[1]5-organizaciona'!F250+'[1]5-organizaciona'!F310+'[1]5-organizaciona'!F403)</f>
        <v>5500</v>
      </c>
      <c r="G235" s="29">
        <f>SUM('[1]5-organizaciona'!G250+'[1]5-organizaciona'!G310+'[1]5-organizaciona'!G403)</f>
        <v>92500</v>
      </c>
      <c r="H235" s="29">
        <f t="shared" si="8"/>
        <v>106.32183908045978</v>
      </c>
    </row>
    <row r="236" spans="1:8" ht="12.75">
      <c r="A236" s="17"/>
      <c r="B236" s="17"/>
      <c r="C236" s="25"/>
      <c r="D236" s="25"/>
      <c r="E236" s="25"/>
      <c r="F236" s="25"/>
      <c r="G236" s="25"/>
      <c r="H236" s="26"/>
    </row>
    <row r="237" spans="1:8" ht="12.75">
      <c r="A237" s="21">
        <v>416</v>
      </c>
      <c r="B237" s="21"/>
      <c r="C237" s="1" t="s">
        <v>176</v>
      </c>
      <c r="D237" s="22">
        <f>SUM(D238:D240)</f>
        <v>3500</v>
      </c>
      <c r="E237" s="22">
        <f>SUM(E238:E240)</f>
        <v>0</v>
      </c>
      <c r="F237" s="22">
        <f>SUM(F238:F240)</f>
        <v>0</v>
      </c>
      <c r="G237" s="22">
        <f>SUM(G238:G240)</f>
        <v>3500</v>
      </c>
      <c r="H237" s="23">
        <f t="shared" si="8"/>
        <v>100</v>
      </c>
    </row>
    <row r="238" spans="1:8" ht="12.75">
      <c r="A238" s="17">
        <v>416100</v>
      </c>
      <c r="B238" s="17"/>
      <c r="C238" s="2" t="s">
        <v>177</v>
      </c>
      <c r="D238" s="25">
        <f>SUM('[1]5-organizaciona'!D270+'[1]5-organizaciona'!D317+'[1]5-organizaciona'!D450+'[1]5-organizaciona'!D560)</f>
        <v>3500</v>
      </c>
      <c r="E238" s="25">
        <f>SUM('[1]5-organizaciona'!E270+'[1]5-organizaciona'!E317+'[1]5-organizaciona'!E450+'[1]5-organizaciona'!E560)</f>
        <v>0</v>
      </c>
      <c r="F238" s="25">
        <f>SUM('[1]5-organizaciona'!F270+'[1]5-organizaciona'!F317+'[1]5-organizaciona'!F450+'[1]5-organizaciona'!F560)</f>
        <v>0</v>
      </c>
      <c r="G238" s="25">
        <f>SUM('[1]5-organizaciona'!G270+'[1]5-organizaciona'!G317+'[1]5-organizaciona'!G450+'[1]5-organizaciona'!G560)</f>
        <v>3500</v>
      </c>
      <c r="H238" s="26">
        <f t="shared" si="8"/>
        <v>100</v>
      </c>
    </row>
    <row r="239" spans="1:8" ht="12.75">
      <c r="A239" s="17">
        <v>416200</v>
      </c>
      <c r="B239" s="17"/>
      <c r="C239" s="2" t="s">
        <v>178</v>
      </c>
      <c r="D239" s="25">
        <f>SUM('[1]5-organizaciona'!D569)</f>
        <v>0</v>
      </c>
      <c r="E239" s="25">
        <f>SUM('[1]5-organizaciona'!E569)</f>
        <v>0</v>
      </c>
      <c r="F239" s="25">
        <f>SUM('[1]5-organizaciona'!F569)</f>
        <v>0</v>
      </c>
      <c r="G239" s="25">
        <f>SUM('[1]5-organizaciona'!G569)</f>
        <v>0</v>
      </c>
      <c r="H239" s="26" t="e">
        <f t="shared" si="8"/>
        <v>#DIV/0!</v>
      </c>
    </row>
    <row r="240" spans="1:8" ht="12.75">
      <c r="A240" s="56">
        <v>416300</v>
      </c>
      <c r="B240" s="56"/>
      <c r="C240" s="28" t="s">
        <v>179</v>
      </c>
      <c r="D240" s="29">
        <f>SUM('[1]5-organizaciona'!D572)</f>
        <v>0</v>
      </c>
      <c r="E240" s="29">
        <f>SUM('[1]5-organizaciona'!E572)</f>
        <v>0</v>
      </c>
      <c r="F240" s="29">
        <f>SUM('[1]5-organizaciona'!F572)</f>
        <v>0</v>
      </c>
      <c r="G240" s="29">
        <f>SUM('[1]5-organizaciona'!G572)</f>
        <v>0</v>
      </c>
      <c r="H240" s="29" t="e">
        <f t="shared" si="8"/>
        <v>#DIV/0!</v>
      </c>
    </row>
    <row r="241" spans="1:8" ht="12.75">
      <c r="A241" s="17"/>
      <c r="B241" s="17"/>
      <c r="C241" s="2"/>
      <c r="D241" s="25"/>
      <c r="E241" s="25"/>
      <c r="F241" s="25"/>
      <c r="G241" s="25"/>
      <c r="H241" s="26"/>
    </row>
    <row r="242" spans="1:8" ht="12.75">
      <c r="A242" s="17"/>
      <c r="B242" s="17"/>
      <c r="C242" s="2"/>
      <c r="D242" s="25"/>
      <c r="E242" s="25"/>
      <c r="F242" s="25"/>
      <c r="G242" s="25"/>
      <c r="H242" s="26"/>
    </row>
    <row r="243" spans="1:8" ht="12.75">
      <c r="A243" s="56" t="s">
        <v>180</v>
      </c>
      <c r="B243" s="56"/>
      <c r="C243" s="69" t="s">
        <v>181</v>
      </c>
      <c r="D243" s="70">
        <f>SUM('[1]5-organizaciona'!D274)</f>
        <v>25000</v>
      </c>
      <c r="E243" s="70">
        <f>SUM('[1]5-organizaciona'!E274)</f>
        <v>24890.58</v>
      </c>
      <c r="F243" s="70">
        <f>SUM('[1]5-organizaciona'!F274)</f>
        <v>0</v>
      </c>
      <c r="G243" s="70">
        <f>SUM('[1]5-organizaciona'!G274)</f>
        <v>25000</v>
      </c>
      <c r="H243" s="71">
        <f t="shared" si="8"/>
        <v>100</v>
      </c>
    </row>
    <row r="244" spans="1:8" ht="12.75">
      <c r="A244" s="57"/>
      <c r="B244" s="57"/>
      <c r="C244" s="72"/>
      <c r="D244" s="73"/>
      <c r="E244" s="73"/>
      <c r="F244" s="73"/>
      <c r="G244" s="73"/>
      <c r="H244" s="26"/>
    </row>
    <row r="245" spans="1:8" ht="12.75">
      <c r="A245" s="17"/>
      <c r="B245" s="17"/>
      <c r="C245" s="2"/>
      <c r="D245" s="2"/>
      <c r="E245" s="2"/>
      <c r="F245" s="2"/>
      <c r="G245" s="2"/>
      <c r="H245" s="26"/>
    </row>
    <row r="246" spans="1:8" ht="12.75">
      <c r="A246" s="2"/>
      <c r="B246" s="21"/>
      <c r="C246" s="41" t="s">
        <v>182</v>
      </c>
      <c r="D246" s="20">
        <f>SUM(D248)</f>
        <v>212000</v>
      </c>
      <c r="E246" s="20">
        <f>SUM(E248)</f>
        <v>156460.36</v>
      </c>
      <c r="F246" s="20">
        <f>SUM(F248)</f>
        <v>-2000</v>
      </c>
      <c r="G246" s="20">
        <f>SUM(G248)</f>
        <v>210000</v>
      </c>
      <c r="H246" s="20">
        <f t="shared" si="8"/>
        <v>99.05660377358491</v>
      </c>
    </row>
    <row r="247" spans="1:8" ht="12.75">
      <c r="A247" s="21"/>
      <c r="B247" s="21"/>
      <c r="C247" s="2"/>
      <c r="D247" s="2"/>
      <c r="E247" s="2"/>
      <c r="F247" s="2"/>
      <c r="G247" s="2"/>
      <c r="H247" s="26"/>
    </row>
    <row r="248" spans="1:8" ht="12.75">
      <c r="A248" s="74">
        <v>51</v>
      </c>
      <c r="B248" s="74"/>
      <c r="C248" s="75" t="s">
        <v>183</v>
      </c>
      <c r="D248" s="76">
        <f>SUM(D250+D257+D260)</f>
        <v>212000</v>
      </c>
      <c r="E248" s="76">
        <f>SUM(E250+E257+E260)</f>
        <v>156460.36</v>
      </c>
      <c r="F248" s="76">
        <f>SUM(F250+F257+F260)</f>
        <v>-2000</v>
      </c>
      <c r="G248" s="76">
        <f>SUM(G250+G257+G260)</f>
        <v>210000</v>
      </c>
      <c r="H248" s="23">
        <f t="shared" si="8"/>
        <v>99.05660377358491</v>
      </c>
    </row>
    <row r="249" spans="1:8" ht="12.75">
      <c r="A249" s="17"/>
      <c r="B249" s="17"/>
      <c r="C249" s="2"/>
      <c r="D249" s="2"/>
      <c r="E249" s="2"/>
      <c r="F249" s="2"/>
      <c r="G249" s="2"/>
      <c r="H249" s="26"/>
    </row>
    <row r="250" spans="1:8" ht="12.75">
      <c r="A250" s="21">
        <v>511</v>
      </c>
      <c r="B250" s="21"/>
      <c r="C250" s="1" t="s">
        <v>184</v>
      </c>
      <c r="D250" s="22">
        <f>SUM(D251:D254)</f>
        <v>0</v>
      </c>
      <c r="E250" s="22">
        <f>SUM(E251:E254)</f>
        <v>0</v>
      </c>
      <c r="F250" s="22">
        <f>SUM(F251:F254)</f>
        <v>0</v>
      </c>
      <c r="G250" s="22">
        <f>SUM(G251:G254)</f>
        <v>0</v>
      </c>
      <c r="H250" s="23" t="e">
        <f t="shared" si="8"/>
        <v>#DIV/0!</v>
      </c>
    </row>
    <row r="251" spans="1:8" ht="12.75">
      <c r="A251" s="17">
        <v>511100</v>
      </c>
      <c r="B251" s="17"/>
      <c r="C251" s="2" t="s">
        <v>185</v>
      </c>
      <c r="D251" s="25">
        <f>SUM('[1]5-organizaciona'!D492+'[1]5-organizaciona'!D653)</f>
        <v>0</v>
      </c>
      <c r="E251" s="25">
        <f>SUM('[1]5-organizaciona'!E492+'[1]5-organizaciona'!E653)</f>
        <v>0</v>
      </c>
      <c r="F251" s="25">
        <f>SUM('[1]5-organizaciona'!F492+'[1]5-organizaciona'!F653)</f>
        <v>0</v>
      </c>
      <c r="G251" s="25">
        <f>SUM('[1]5-organizaciona'!G492+'[1]5-organizaciona'!G653)</f>
        <v>0</v>
      </c>
      <c r="H251" s="26" t="e">
        <f t="shared" si="8"/>
        <v>#DIV/0!</v>
      </c>
    </row>
    <row r="252" spans="1:8" ht="12.75">
      <c r="A252" s="17">
        <v>511200</v>
      </c>
      <c r="B252" s="17"/>
      <c r="C252" s="2" t="s">
        <v>186</v>
      </c>
      <c r="D252" s="25">
        <f>SUM('[1]5-organizaciona'!D493+'[1]5-organizaciona'!D494+'[1]5-organizaciona'!D654)</f>
        <v>0</v>
      </c>
      <c r="E252" s="25">
        <f>SUM('[1]5-organizaciona'!E493+'[1]5-organizaciona'!E494+'[1]5-organizaciona'!E654)</f>
        <v>0</v>
      </c>
      <c r="F252" s="25">
        <f>SUM('[1]5-organizaciona'!F493+'[1]5-organizaciona'!F494+'[1]5-organizaciona'!F654)</f>
        <v>0</v>
      </c>
      <c r="G252" s="25">
        <f>SUM('[1]5-organizaciona'!G493+'[1]5-organizaciona'!G494+'[1]5-organizaciona'!G654)</f>
        <v>0</v>
      </c>
      <c r="H252" s="26" t="e">
        <f t="shared" si="8"/>
        <v>#DIV/0!</v>
      </c>
    </row>
    <row r="253" spans="1:8" ht="12.75">
      <c r="A253" s="17">
        <v>511300</v>
      </c>
      <c r="B253" s="17"/>
      <c r="C253" s="2" t="s">
        <v>187</v>
      </c>
      <c r="D253" s="25">
        <f>SUM('[1]5-organizaciona'!D322+'[1]5-organizaciona'!D495+'[1]5-organizaciona'!D496+'[1]5-organizaciona'!D577+'[1]5-organizaciona'!D617+'[1]5-organizaciona'!D655+'[1]5-organizaciona'!D685)</f>
        <v>0</v>
      </c>
      <c r="E253" s="25">
        <f>SUM('[1]5-organizaciona'!E322+'[1]5-organizaciona'!E495+'[1]5-organizaciona'!E496+'[1]5-organizaciona'!E577+'[1]5-organizaciona'!E617+'[1]5-organizaciona'!E655+'[1]5-organizaciona'!E685)</f>
        <v>0</v>
      </c>
      <c r="F253" s="25">
        <f>SUM('[1]5-organizaciona'!F322+'[1]5-organizaciona'!F495+'[1]5-organizaciona'!F496+'[1]5-organizaciona'!F577+'[1]5-organizaciona'!F617+'[1]5-organizaciona'!F655+'[1]5-organizaciona'!F685)</f>
        <v>0</v>
      </c>
      <c r="G253" s="25">
        <f>SUM('[1]5-organizaciona'!G322+'[1]5-organizaciona'!G495+'[1]5-organizaciona'!G496+'[1]5-organizaciona'!G577+'[1]5-organizaciona'!G617+'[1]5-organizaciona'!G655+'[1]5-organizaciona'!G685)</f>
        <v>0</v>
      </c>
      <c r="H253" s="26" t="e">
        <f t="shared" si="8"/>
        <v>#DIV/0!</v>
      </c>
    </row>
    <row r="254" spans="1:8" ht="12.75">
      <c r="A254" s="56">
        <v>511700</v>
      </c>
      <c r="B254" s="56"/>
      <c r="C254" s="28" t="s">
        <v>188</v>
      </c>
      <c r="D254" s="29">
        <f>SUM('[1]5-organizaciona'!D497+'[1]5-organizaciona'!D498)</f>
        <v>0</v>
      </c>
      <c r="E254" s="29">
        <f>SUM('[1]5-organizaciona'!E497+'[1]5-organizaciona'!E498)</f>
        <v>0</v>
      </c>
      <c r="F254" s="29">
        <f>SUM('[1]5-organizaciona'!F497+'[1]5-organizaciona'!F498)</f>
        <v>0</v>
      </c>
      <c r="G254" s="29">
        <f>SUM('[1]5-organizaciona'!G497+'[1]5-organizaciona'!G498)</f>
        <v>0</v>
      </c>
      <c r="H254" s="29" t="e">
        <f t="shared" si="8"/>
        <v>#DIV/0!</v>
      </c>
    </row>
    <row r="255" spans="1:8" ht="12.75">
      <c r="A255" s="17"/>
      <c r="B255" s="17"/>
      <c r="C255" s="2"/>
      <c r="D255" s="2"/>
      <c r="E255" s="2"/>
      <c r="F255" s="2"/>
      <c r="G255" s="2"/>
      <c r="H255" s="26"/>
    </row>
    <row r="256" spans="1:8" ht="12.75">
      <c r="A256" s="21">
        <v>516</v>
      </c>
      <c r="B256" s="21"/>
      <c r="C256" s="22" t="s">
        <v>189</v>
      </c>
      <c r="D256" s="2"/>
      <c r="E256" s="2"/>
      <c r="F256" s="2"/>
      <c r="G256" s="2"/>
      <c r="H256" s="26"/>
    </row>
    <row r="257" spans="1:8" ht="12.75">
      <c r="A257" s="2"/>
      <c r="B257" s="2"/>
      <c r="C257" s="1" t="s">
        <v>190</v>
      </c>
      <c r="D257" s="22">
        <f>SUM(D258)</f>
        <v>212000</v>
      </c>
      <c r="E257" s="22">
        <f>SUM(E258)</f>
        <v>156460.36</v>
      </c>
      <c r="F257" s="22">
        <f>SUM(F258)</f>
        <v>-2000</v>
      </c>
      <c r="G257" s="22">
        <f>SUM(G258)</f>
        <v>210000</v>
      </c>
      <c r="H257" s="23">
        <f t="shared" si="8"/>
        <v>99.05660377358491</v>
      </c>
    </row>
    <row r="258" spans="1:8" ht="12.75">
      <c r="A258" s="56">
        <v>516100</v>
      </c>
      <c r="B258" s="56"/>
      <c r="C258" s="29" t="s">
        <v>191</v>
      </c>
      <c r="D258" s="29">
        <f>SUM('[1]5-organizaciona'!D327+'[1]5-organizaciona'!D580+'[1]5-organizaciona'!D656)</f>
        <v>212000</v>
      </c>
      <c r="E258" s="29">
        <f>SUM('[1]5-organizaciona'!E327+'[1]5-organizaciona'!E580+'[1]5-organizaciona'!E656)</f>
        <v>156460.36</v>
      </c>
      <c r="F258" s="29">
        <f>SUM('[1]5-organizaciona'!F327+'[1]5-organizaciona'!F580+'[1]5-organizaciona'!F656)</f>
        <v>-2000</v>
      </c>
      <c r="G258" s="29">
        <f>SUM('[1]5-organizaciona'!G327+'[1]5-organizaciona'!G580+'[1]5-organizaciona'!G656)</f>
        <v>210000</v>
      </c>
      <c r="H258" s="29">
        <f t="shared" si="8"/>
        <v>99.05660377358491</v>
      </c>
    </row>
    <row r="259" spans="1:8" ht="12.75">
      <c r="A259" s="57"/>
      <c r="B259" s="57"/>
      <c r="C259" s="26"/>
      <c r="D259" s="26"/>
      <c r="E259" s="26"/>
      <c r="F259" s="26"/>
      <c r="G259" s="26"/>
      <c r="H259" s="23"/>
    </row>
    <row r="260" spans="1:8" ht="12.75">
      <c r="A260" s="21">
        <v>517</v>
      </c>
      <c r="B260" s="21"/>
      <c r="C260" s="1" t="s">
        <v>192</v>
      </c>
      <c r="D260" s="22">
        <f>SUM(D261)</f>
        <v>0</v>
      </c>
      <c r="E260" s="22">
        <f>SUM(E261)</f>
        <v>0</v>
      </c>
      <c r="F260" s="22">
        <f>SUM(F261)</f>
        <v>0</v>
      </c>
      <c r="G260" s="22">
        <f>SUM(G261)</f>
        <v>0</v>
      </c>
      <c r="H260" s="23" t="e">
        <f t="shared" si="8"/>
        <v>#DIV/0!</v>
      </c>
    </row>
    <row r="261" spans="1:8" ht="12.75">
      <c r="A261" s="57">
        <v>517100</v>
      </c>
      <c r="B261" s="57"/>
      <c r="C261" s="4" t="s">
        <v>193</v>
      </c>
      <c r="D261" s="26">
        <f>SUM('[1]5-organizaciona'!D500)</f>
        <v>0</v>
      </c>
      <c r="E261" s="26">
        <f>SUM('[1]5-organizaciona'!E500)</f>
        <v>0</v>
      </c>
      <c r="F261" s="26">
        <f>SUM('[1]5-organizaciona'!F500)</f>
        <v>0</v>
      </c>
      <c r="G261" s="26">
        <f>SUM('[1]5-organizaciona'!G500)</f>
        <v>0</v>
      </c>
      <c r="H261" s="29" t="e">
        <f t="shared" si="8"/>
        <v>#DIV/0!</v>
      </c>
    </row>
    <row r="262" spans="1:8" ht="12.75">
      <c r="A262" s="77"/>
      <c r="B262" s="77"/>
      <c r="C262" s="78"/>
      <c r="D262" s="79"/>
      <c r="E262" s="79"/>
      <c r="F262" s="79"/>
      <c r="G262" s="79"/>
      <c r="H262" s="26"/>
    </row>
    <row r="263" spans="1:8" ht="25.5">
      <c r="A263" s="4"/>
      <c r="B263" s="4"/>
      <c r="C263" s="58" t="s">
        <v>194</v>
      </c>
      <c r="D263" s="20">
        <f>SUM(D246+D207)</f>
        <v>5670200</v>
      </c>
      <c r="E263" s="20" t="e">
        <f>SUM(E246+E207)</f>
        <v>#VALUE!</v>
      </c>
      <c r="F263" s="20">
        <f>SUM(F246+F207)</f>
        <v>-376985</v>
      </c>
      <c r="G263" s="20">
        <f>SUM(G246+G207)</f>
        <v>5293215</v>
      </c>
      <c r="H263" s="20">
        <f t="shared" si="8"/>
        <v>93.35146908398293</v>
      </c>
    </row>
    <row r="267" spans="1:8" ht="12.75">
      <c r="A267" s="1" t="s">
        <v>195</v>
      </c>
      <c r="B267" s="1"/>
      <c r="C267" s="1"/>
      <c r="D267" s="2"/>
      <c r="E267" s="2"/>
      <c r="F267" s="2"/>
      <c r="G267" s="24" t="s">
        <v>196</v>
      </c>
      <c r="H267" s="2"/>
    </row>
    <row r="268" spans="1:8" ht="12.75">
      <c r="A268" s="28"/>
      <c r="B268" s="28"/>
      <c r="C268" s="28"/>
      <c r="D268" s="28"/>
      <c r="E268" s="28"/>
      <c r="F268" s="28"/>
      <c r="G268" s="28"/>
      <c r="H268" s="28"/>
    </row>
    <row r="269" spans="1:8" ht="12.75">
      <c r="A269" s="80" t="s">
        <v>2</v>
      </c>
      <c r="B269" s="11" t="s">
        <v>3</v>
      </c>
      <c r="C269" s="81"/>
      <c r="D269" s="51" t="s">
        <v>5</v>
      </c>
      <c r="E269" s="50" t="s">
        <v>6</v>
      </c>
      <c r="F269" s="51" t="s">
        <v>7</v>
      </c>
      <c r="G269" s="50" t="s">
        <v>8</v>
      </c>
      <c r="H269" s="51" t="s">
        <v>9</v>
      </c>
    </row>
    <row r="270" spans="1:8" ht="12.75">
      <c r="A270" s="60" t="s">
        <v>10</v>
      </c>
      <c r="B270" s="11" t="s">
        <v>10</v>
      </c>
      <c r="C270" s="50" t="s">
        <v>4</v>
      </c>
      <c r="D270" s="51">
        <v>2016</v>
      </c>
      <c r="E270" s="50" t="s">
        <v>11</v>
      </c>
      <c r="F270" s="51" t="s">
        <v>12</v>
      </c>
      <c r="G270" s="50">
        <v>2016</v>
      </c>
      <c r="H270" s="52" t="s">
        <v>13</v>
      </c>
    </row>
    <row r="271" spans="1:8" ht="12.75">
      <c r="A271" s="14">
        <v>1</v>
      </c>
      <c r="B271" s="15">
        <v>2</v>
      </c>
      <c r="C271" s="16">
        <v>3</v>
      </c>
      <c r="D271" s="15">
        <v>4</v>
      </c>
      <c r="E271" s="16">
        <v>5</v>
      </c>
      <c r="F271" s="15">
        <v>6</v>
      </c>
      <c r="G271" s="16">
        <v>7</v>
      </c>
      <c r="H271" s="15">
        <v>8</v>
      </c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19" t="s">
        <v>197</v>
      </c>
      <c r="D273" s="20">
        <f>SUM(D275+D286)</f>
        <v>-41370</v>
      </c>
      <c r="E273" s="20">
        <f>SUM(E275+E286)</f>
        <v>-36240.04</v>
      </c>
      <c r="F273" s="20">
        <f>SUM(F275+F286)</f>
        <v>37870</v>
      </c>
      <c r="G273" s="20">
        <f>SUM(G275+G286)</f>
        <v>-3500</v>
      </c>
      <c r="H273" s="20">
        <f>SUM(G273/D273*100)</f>
        <v>8.460236886632826</v>
      </c>
    </row>
    <row r="274" spans="1:8" ht="12.75">
      <c r="A274" s="2"/>
      <c r="B274" s="2"/>
      <c r="C274" s="2"/>
      <c r="D274" s="2"/>
      <c r="E274" s="2"/>
      <c r="F274" s="2"/>
      <c r="G274" s="2"/>
      <c r="H274" s="26"/>
    </row>
    <row r="275" spans="1:8" ht="12.75">
      <c r="A275" s="2"/>
      <c r="B275" s="2"/>
      <c r="C275" s="19" t="s">
        <v>198</v>
      </c>
      <c r="D275" s="20">
        <f>SUM(D277-D281)</f>
        <v>2000</v>
      </c>
      <c r="E275" s="20">
        <f>SUM(E277-E281)</f>
        <v>1422.83</v>
      </c>
      <c r="F275" s="20">
        <f>SUM(F277-F281)</f>
        <v>0</v>
      </c>
      <c r="G275" s="20">
        <f>SUM(G277-G281)</f>
        <v>2000</v>
      </c>
      <c r="H275" s="20">
        <f>SUM(G275/D275*100)</f>
        <v>100</v>
      </c>
    </row>
    <row r="276" spans="1:8" ht="12.75">
      <c r="A276" s="1"/>
      <c r="B276" s="1"/>
      <c r="C276" s="2"/>
      <c r="D276" s="22"/>
      <c r="E276" s="22"/>
      <c r="F276" s="22"/>
      <c r="G276" s="22"/>
      <c r="H276" s="26"/>
    </row>
    <row r="277" spans="1:8" ht="12.75">
      <c r="A277" s="74">
        <v>911</v>
      </c>
      <c r="B277" s="74"/>
      <c r="C277" s="75" t="s">
        <v>199</v>
      </c>
      <c r="D277" s="76">
        <f>SUM(D279)</f>
        <v>2000</v>
      </c>
      <c r="E277" s="76">
        <f>SUM(E279)</f>
        <v>1422.83</v>
      </c>
      <c r="F277" s="76">
        <f>SUM(F279)</f>
        <v>0</v>
      </c>
      <c r="G277" s="76">
        <f>SUM(G279)</f>
        <v>2000</v>
      </c>
      <c r="H277" s="23">
        <f>SUM(G277/D277*100)</f>
        <v>100</v>
      </c>
    </row>
    <row r="278" spans="1:8" ht="12.75">
      <c r="A278" s="24">
        <v>911400</v>
      </c>
      <c r="B278" s="24"/>
      <c r="C278" s="2" t="s">
        <v>200</v>
      </c>
      <c r="D278" s="76"/>
      <c r="E278" s="76"/>
      <c r="F278" s="76"/>
      <c r="G278" s="76"/>
      <c r="H278" s="26"/>
    </row>
    <row r="279" spans="1:8" ht="12.75">
      <c r="A279" s="56"/>
      <c r="B279" s="56"/>
      <c r="C279" s="28" t="s">
        <v>201</v>
      </c>
      <c r="D279" s="29">
        <v>2000</v>
      </c>
      <c r="E279" s="29">
        <v>1422.83</v>
      </c>
      <c r="F279" s="29"/>
      <c r="G279" s="29">
        <v>2000</v>
      </c>
      <c r="H279" s="29">
        <f>SUM(G279/D279*100)</f>
        <v>100</v>
      </c>
    </row>
    <row r="280" spans="1:8" ht="12.75">
      <c r="A280" s="75"/>
      <c r="B280" s="75"/>
      <c r="C280" s="75"/>
      <c r="D280" s="76"/>
      <c r="E280" s="76"/>
      <c r="F280" s="76"/>
      <c r="G280" s="76"/>
      <c r="H280" s="23"/>
    </row>
    <row r="281" spans="1:8" ht="12.75">
      <c r="A281" s="74">
        <v>61</v>
      </c>
      <c r="B281" s="74"/>
      <c r="C281" s="82" t="s">
        <v>202</v>
      </c>
      <c r="D281" s="75">
        <f aca="true" t="shared" si="9" ref="D281:G282">SUM(D282)</f>
        <v>0</v>
      </c>
      <c r="E281" s="75">
        <f t="shared" si="9"/>
        <v>0</v>
      </c>
      <c r="F281" s="75">
        <f t="shared" si="9"/>
        <v>0</v>
      </c>
      <c r="G281" s="75">
        <f t="shared" si="9"/>
        <v>0</v>
      </c>
      <c r="H281" s="23">
        <v>0</v>
      </c>
    </row>
    <row r="282" spans="1:8" ht="12.75">
      <c r="A282" s="21">
        <v>611</v>
      </c>
      <c r="B282" s="21"/>
      <c r="C282" s="34" t="s">
        <v>202</v>
      </c>
      <c r="D282" s="1">
        <f t="shared" si="9"/>
        <v>0</v>
      </c>
      <c r="E282" s="1">
        <f t="shared" si="9"/>
        <v>0</v>
      </c>
      <c r="F282" s="1">
        <f t="shared" si="9"/>
        <v>0</v>
      </c>
      <c r="G282" s="1">
        <f t="shared" si="9"/>
        <v>0</v>
      </c>
      <c r="H282" s="23">
        <v>0</v>
      </c>
    </row>
    <row r="283" spans="1:8" ht="12.75">
      <c r="A283" s="27">
        <v>611000</v>
      </c>
      <c r="B283" s="27"/>
      <c r="C283" s="83" t="s">
        <v>202</v>
      </c>
      <c r="D283" s="28">
        <v>0</v>
      </c>
      <c r="E283" s="28">
        <v>0</v>
      </c>
      <c r="F283" s="28"/>
      <c r="G283" s="28">
        <v>0</v>
      </c>
      <c r="H283" s="29">
        <v>0</v>
      </c>
    </row>
    <row r="284" spans="1:8" ht="12.75">
      <c r="A284" s="24"/>
      <c r="B284" s="24"/>
      <c r="C284" s="37"/>
      <c r="D284" s="2"/>
      <c r="E284" s="2"/>
      <c r="F284" s="2"/>
      <c r="G284" s="2"/>
      <c r="H284" s="23"/>
    </row>
    <row r="285" spans="1:8" ht="12.75">
      <c r="A285" s="24"/>
      <c r="B285" s="24"/>
      <c r="C285" s="37"/>
      <c r="D285" s="2"/>
      <c r="E285" s="2"/>
      <c r="F285" s="2"/>
      <c r="G285" s="2"/>
      <c r="H285" s="23"/>
    </row>
    <row r="286" spans="1:8" ht="12.75">
      <c r="A286" s="1"/>
      <c r="B286" s="1"/>
      <c r="C286" s="41" t="s">
        <v>203</v>
      </c>
      <c r="D286" s="20">
        <f>SUM(D288-D293+D298)</f>
        <v>-43370</v>
      </c>
      <c r="E286" s="20">
        <f>SUM(E288-E293+E298)</f>
        <v>-37662.87</v>
      </c>
      <c r="F286" s="20">
        <f>SUM(F288-F293+F298)</f>
        <v>37870</v>
      </c>
      <c r="G286" s="20">
        <f>SUM(G288-G293+G298)</f>
        <v>-5500</v>
      </c>
      <c r="H286" s="20">
        <f>SUM(G286/D286*100)</f>
        <v>12.681577127046346</v>
      </c>
    </row>
    <row r="287" spans="1:8" ht="12.75">
      <c r="A287" s="1"/>
      <c r="B287" s="1"/>
      <c r="C287" s="67"/>
      <c r="D287" s="35"/>
      <c r="E287" s="35"/>
      <c r="F287" s="35"/>
      <c r="G287" s="35"/>
      <c r="H287" s="35"/>
    </row>
    <row r="288" spans="1:8" ht="12.75">
      <c r="A288" s="74">
        <v>92</v>
      </c>
      <c r="B288" s="74"/>
      <c r="C288" s="82" t="s">
        <v>204</v>
      </c>
      <c r="D288" s="75">
        <f aca="true" t="shared" si="10" ref="D288:G289">SUM(D289)</f>
        <v>0</v>
      </c>
      <c r="E288" s="75">
        <f t="shared" si="10"/>
        <v>0</v>
      </c>
      <c r="F288" s="75">
        <f t="shared" si="10"/>
        <v>0</v>
      </c>
      <c r="G288" s="75">
        <f t="shared" si="10"/>
        <v>0</v>
      </c>
      <c r="H288" s="23">
        <v>0</v>
      </c>
    </row>
    <row r="289" spans="1:8" ht="12.75">
      <c r="A289" s="21">
        <v>921</v>
      </c>
      <c r="B289" s="21"/>
      <c r="C289" s="34" t="s">
        <v>204</v>
      </c>
      <c r="D289" s="1">
        <f t="shared" si="10"/>
        <v>0</v>
      </c>
      <c r="E289" s="1">
        <f t="shared" si="10"/>
        <v>0</v>
      </c>
      <c r="F289" s="1">
        <f t="shared" si="10"/>
        <v>0</v>
      </c>
      <c r="G289" s="1">
        <f t="shared" si="10"/>
        <v>0</v>
      </c>
      <c r="H289" s="23">
        <v>0</v>
      </c>
    </row>
    <row r="290" spans="1:8" ht="12.75">
      <c r="A290" s="27">
        <v>921200</v>
      </c>
      <c r="B290" s="27"/>
      <c r="C290" s="83" t="s">
        <v>204</v>
      </c>
      <c r="D290" s="28"/>
      <c r="E290" s="28"/>
      <c r="F290" s="28"/>
      <c r="G290" s="28"/>
      <c r="H290" s="71"/>
    </row>
    <row r="291" spans="1:8" ht="12.75">
      <c r="A291" s="31"/>
      <c r="B291" s="31"/>
      <c r="C291" s="37"/>
      <c r="D291" s="4"/>
      <c r="E291" s="4"/>
      <c r="F291" s="4"/>
      <c r="G291" s="4"/>
      <c r="H291" s="23"/>
    </row>
    <row r="292" spans="1:8" ht="12.75">
      <c r="A292" s="2"/>
      <c r="B292" s="2"/>
      <c r="C292" s="2"/>
      <c r="D292" s="2"/>
      <c r="E292" s="2"/>
      <c r="F292" s="2"/>
      <c r="G292" s="2"/>
      <c r="H292" s="23"/>
    </row>
    <row r="293" spans="1:8" ht="12.75">
      <c r="A293" s="74">
        <v>62</v>
      </c>
      <c r="B293" s="74"/>
      <c r="C293" s="75" t="s">
        <v>205</v>
      </c>
      <c r="D293" s="76">
        <f>SUM(D294)</f>
        <v>43370</v>
      </c>
      <c r="E293" s="76">
        <f>SUM(E294)</f>
        <v>37662.87</v>
      </c>
      <c r="F293" s="76">
        <f>SUM(F294)</f>
        <v>-37870</v>
      </c>
      <c r="G293" s="76">
        <f>SUM(G294)</f>
        <v>5500</v>
      </c>
      <c r="H293" s="23">
        <f>SUM(G293/D293*100)</f>
        <v>12.681577127046346</v>
      </c>
    </row>
    <row r="294" spans="1:8" ht="12.75">
      <c r="A294" s="21">
        <v>621</v>
      </c>
      <c r="B294" s="21"/>
      <c r="C294" s="1" t="s">
        <v>205</v>
      </c>
      <c r="D294" s="22">
        <f>SUM(D295:D296)</f>
        <v>43370</v>
      </c>
      <c r="E294" s="22">
        <f>SUM(E295:E296)</f>
        <v>37662.87</v>
      </c>
      <c r="F294" s="22">
        <f>SUM(F295:F296)</f>
        <v>-37870</v>
      </c>
      <c r="G294" s="22">
        <f>SUM(G295:G296)</f>
        <v>5500</v>
      </c>
      <c r="H294" s="23">
        <f>SUM(G294/D294*100)</f>
        <v>12.681577127046346</v>
      </c>
    </row>
    <row r="295" spans="1:8" ht="12.75">
      <c r="A295" s="24">
        <v>621100</v>
      </c>
      <c r="B295" s="24"/>
      <c r="C295" s="4" t="s">
        <v>206</v>
      </c>
      <c r="D295" s="25">
        <f>SUM('[1]5-organizaciona'!D445)</f>
        <v>3000</v>
      </c>
      <c r="E295" s="25">
        <f>SUM('[1]5-organizaciona'!E445)</f>
        <v>1905.26</v>
      </c>
      <c r="F295" s="25">
        <f>SUM('[1]5-organizaciona'!F445)</f>
        <v>0</v>
      </c>
      <c r="G295" s="25">
        <f>SUM('[1]5-organizaciona'!G445)</f>
        <v>3000</v>
      </c>
      <c r="H295" s="26">
        <f>SUM(G295/D295*100)</f>
        <v>100</v>
      </c>
    </row>
    <row r="296" spans="1:8" ht="12.75">
      <c r="A296" s="27">
        <v>621900</v>
      </c>
      <c r="B296" s="27"/>
      <c r="C296" s="28" t="s">
        <v>207</v>
      </c>
      <c r="D296" s="29">
        <f>SUM('[1]5-organizaciona'!D446+'[1]5-organizaciona'!D447+'[1]5-organizaciona'!D448+'[1]5-organizaciona'!D724)</f>
        <v>40370</v>
      </c>
      <c r="E296" s="29">
        <f>SUM('[1]5-organizaciona'!E446+'[1]5-organizaciona'!E447+'[1]5-organizaciona'!E448+'[1]5-organizaciona'!E724)</f>
        <v>35757.61</v>
      </c>
      <c r="F296" s="29">
        <f>SUM('[1]5-organizaciona'!F446+'[1]5-organizaciona'!F447+'[1]5-organizaciona'!F448+'[1]5-organizaciona'!F724)</f>
        <v>-37870</v>
      </c>
      <c r="G296" s="29">
        <f>SUM('[1]5-organizaciona'!G446+'[1]5-organizaciona'!G447+'[1]5-organizaciona'!G448+'[1]5-organizaciona'!G724)</f>
        <v>2500</v>
      </c>
      <c r="H296" s="29">
        <f>SUM(G296/D296*100)</f>
        <v>6.192717364379489</v>
      </c>
    </row>
    <row r="297" spans="1:8" ht="12.75">
      <c r="A297" s="2"/>
      <c r="B297" s="2"/>
      <c r="C297" s="2"/>
      <c r="D297" s="2"/>
      <c r="E297" s="2"/>
      <c r="F297" s="2"/>
      <c r="G297" s="2"/>
      <c r="H297" s="26"/>
    </row>
    <row r="298" spans="1:8" ht="12.75">
      <c r="A298" s="84">
        <v>3444</v>
      </c>
      <c r="B298" s="84"/>
      <c r="C298" s="84" t="s">
        <v>61</v>
      </c>
      <c r="D298" s="71">
        <v>0</v>
      </c>
      <c r="E298" s="71">
        <v>0</v>
      </c>
      <c r="F298" s="71">
        <v>0</v>
      </c>
      <c r="G298" s="71">
        <v>0</v>
      </c>
      <c r="H298" s="71">
        <v>0</v>
      </c>
    </row>
    <row r="299" spans="1:8" ht="12.75">
      <c r="A299" s="2"/>
      <c r="B299" s="2"/>
      <c r="C299" s="2"/>
      <c r="D299" s="2"/>
      <c r="E299" s="2"/>
      <c r="F299" s="2"/>
      <c r="G299" s="25"/>
      <c r="H299" s="2"/>
    </row>
    <row r="303" spans="1:8" ht="12.75">
      <c r="A303" s="1" t="s">
        <v>208</v>
      </c>
      <c r="B303" s="2"/>
      <c r="C303" s="85"/>
      <c r="D303" s="1"/>
      <c r="E303" s="1"/>
      <c r="F303" s="1"/>
      <c r="G303" s="43" t="s">
        <v>209</v>
      </c>
      <c r="H303" s="1"/>
    </row>
    <row r="304" spans="1:8" ht="12.75">
      <c r="A304" s="86"/>
      <c r="B304" s="86"/>
      <c r="C304" s="5"/>
      <c r="D304" s="5"/>
      <c r="E304" s="5"/>
      <c r="F304" s="5"/>
      <c r="G304" s="2"/>
      <c r="H304" s="2"/>
    </row>
    <row r="305" spans="1:8" ht="12.75">
      <c r="A305" s="59" t="s">
        <v>2</v>
      </c>
      <c r="B305" s="7" t="s">
        <v>3</v>
      </c>
      <c r="C305" s="47"/>
      <c r="D305" s="48" t="s">
        <v>5</v>
      </c>
      <c r="E305" s="49" t="s">
        <v>6</v>
      </c>
      <c r="F305" s="48" t="s">
        <v>7</v>
      </c>
      <c r="G305" s="49" t="s">
        <v>8</v>
      </c>
      <c r="H305" s="48" t="s">
        <v>9</v>
      </c>
    </row>
    <row r="306" spans="1:8" ht="12.75">
      <c r="A306" s="60" t="s">
        <v>10</v>
      </c>
      <c r="B306" s="11" t="s">
        <v>10</v>
      </c>
      <c r="C306" s="50" t="s">
        <v>4</v>
      </c>
      <c r="D306" s="51">
        <v>2016</v>
      </c>
      <c r="E306" s="50" t="s">
        <v>11</v>
      </c>
      <c r="F306" s="51" t="s">
        <v>12</v>
      </c>
      <c r="G306" s="50">
        <v>2016</v>
      </c>
      <c r="H306" s="52" t="s">
        <v>13</v>
      </c>
    </row>
    <row r="307" spans="1:8" ht="12.75">
      <c r="A307" s="14">
        <v>1</v>
      </c>
      <c r="B307" s="15">
        <v>2</v>
      </c>
      <c r="C307" s="16">
        <v>3</v>
      </c>
      <c r="D307" s="15">
        <v>4</v>
      </c>
      <c r="E307" s="16">
        <v>5</v>
      </c>
      <c r="F307" s="15">
        <v>6</v>
      </c>
      <c r="G307" s="16">
        <v>7</v>
      </c>
      <c r="H307" s="15">
        <v>8</v>
      </c>
    </row>
    <row r="308" spans="1:8" ht="12.75">
      <c r="A308" s="87"/>
      <c r="B308" s="87"/>
      <c r="C308" s="87"/>
      <c r="D308" s="87"/>
      <c r="E308" s="87"/>
      <c r="F308" s="87"/>
      <c r="G308" s="87"/>
      <c r="H308" s="87"/>
    </row>
    <row r="309" spans="1:8" ht="12.75">
      <c r="A309" s="5" t="s">
        <v>210</v>
      </c>
      <c r="B309" s="5"/>
      <c r="C309" s="4"/>
      <c r="D309" s="26"/>
      <c r="E309" s="26"/>
      <c r="F309" s="26"/>
      <c r="G309" s="26"/>
      <c r="H309" s="26"/>
    </row>
    <row r="310" spans="1:8" ht="12.75">
      <c r="A310" s="5" t="s">
        <v>211</v>
      </c>
      <c r="B310" s="5"/>
      <c r="C310" s="5"/>
      <c r="D310" s="23"/>
      <c r="E310" s="23"/>
      <c r="F310" s="23"/>
      <c r="G310" s="23"/>
      <c r="H310" s="23"/>
    </row>
    <row r="311" spans="1:8" ht="12.75">
      <c r="A311" s="5"/>
      <c r="B311" s="5"/>
      <c r="C311" s="5"/>
      <c r="D311" s="23"/>
      <c r="E311" s="23"/>
      <c r="F311" s="23"/>
      <c r="G311" s="23"/>
      <c r="H311" s="23"/>
    </row>
    <row r="312" spans="1:8" ht="12.75">
      <c r="A312" s="30">
        <v>41</v>
      </c>
      <c r="B312" s="30"/>
      <c r="C312" s="5" t="s">
        <v>159</v>
      </c>
      <c r="D312" s="23">
        <f>SUM(D314)</f>
        <v>28500</v>
      </c>
      <c r="E312" s="23">
        <f>SUM(E314)</f>
        <v>37342.16</v>
      </c>
      <c r="F312" s="23">
        <f>SUM(F314)</f>
        <v>12300</v>
      </c>
      <c r="G312" s="23">
        <f>SUM(G314)</f>
        <v>40800</v>
      </c>
      <c r="H312" s="23">
        <f>SUM(G312/D312*100)</f>
        <v>143.1578947368421</v>
      </c>
    </row>
    <row r="313" spans="1:8" ht="12.75">
      <c r="A313" s="57"/>
      <c r="B313" s="57"/>
      <c r="C313" s="4"/>
      <c r="D313" s="26"/>
      <c r="E313" s="26"/>
      <c r="F313" s="26"/>
      <c r="G313" s="26"/>
      <c r="H313" s="26"/>
    </row>
    <row r="314" spans="1:8" ht="12.75">
      <c r="A314" s="65">
        <v>412</v>
      </c>
      <c r="B314" s="65"/>
      <c r="C314" s="72" t="s">
        <v>212</v>
      </c>
      <c r="D314" s="23">
        <f>SUM(D315:D317)</f>
        <v>28500</v>
      </c>
      <c r="E314" s="23">
        <f>SUM(E315:E317)</f>
        <v>37342.16</v>
      </c>
      <c r="F314" s="23">
        <f>SUM(F315:F317)</f>
        <v>12300</v>
      </c>
      <c r="G314" s="23">
        <f>SUM(G315:G317)</f>
        <v>40800</v>
      </c>
      <c r="H314" s="23">
        <f aca="true" t="shared" si="11" ref="H314:H376">SUM(G314/D314*100)</f>
        <v>143.1578947368421</v>
      </c>
    </row>
    <row r="315" spans="1:8" ht="12.75">
      <c r="A315" s="57">
        <v>412600</v>
      </c>
      <c r="B315" s="88" t="s">
        <v>213</v>
      </c>
      <c r="C315" s="4" t="s">
        <v>167</v>
      </c>
      <c r="D315" s="26">
        <v>500</v>
      </c>
      <c r="E315" s="26"/>
      <c r="F315" s="26"/>
      <c r="G315" s="26">
        <f>SUM(D315+F315)</f>
        <v>500</v>
      </c>
      <c r="H315" s="26">
        <f t="shared" si="11"/>
        <v>100</v>
      </c>
    </row>
    <row r="316" spans="1:8" ht="12.75">
      <c r="A316" s="57">
        <v>412900</v>
      </c>
      <c r="B316" s="88" t="s">
        <v>214</v>
      </c>
      <c r="C316" s="4" t="s">
        <v>215</v>
      </c>
      <c r="D316" s="26">
        <v>12000</v>
      </c>
      <c r="E316" s="26">
        <v>7393.71</v>
      </c>
      <c r="F316" s="26">
        <v>-2000</v>
      </c>
      <c r="G316" s="26">
        <f>SUM(D316+F316)</f>
        <v>10000</v>
      </c>
      <c r="H316" s="26">
        <f t="shared" si="11"/>
        <v>83.33333333333334</v>
      </c>
    </row>
    <row r="317" spans="1:8" ht="12.75">
      <c r="A317" s="56">
        <v>412900</v>
      </c>
      <c r="B317" s="89" t="s">
        <v>214</v>
      </c>
      <c r="C317" s="28" t="s">
        <v>216</v>
      </c>
      <c r="D317" s="29">
        <v>16000</v>
      </c>
      <c r="E317" s="29">
        <v>29948.45</v>
      </c>
      <c r="F317" s="29">
        <v>14300</v>
      </c>
      <c r="G317" s="29">
        <f>SUM(D317+F317)</f>
        <v>30300</v>
      </c>
      <c r="H317" s="29">
        <f t="shared" si="11"/>
        <v>189.375</v>
      </c>
    </row>
    <row r="318" spans="1:8" ht="12.75">
      <c r="A318" s="4"/>
      <c r="B318" s="4"/>
      <c r="C318" s="4"/>
      <c r="D318" s="26"/>
      <c r="E318" s="26"/>
      <c r="F318" s="26"/>
      <c r="G318" s="26"/>
      <c r="H318" s="26"/>
    </row>
    <row r="319" spans="1:8" ht="12.75">
      <c r="A319" s="4"/>
      <c r="B319" s="4"/>
      <c r="C319" s="19" t="s">
        <v>217</v>
      </c>
      <c r="D319" s="20">
        <f>SUM(D312)</f>
        <v>28500</v>
      </c>
      <c r="E319" s="20">
        <f>SUM(E312)</f>
        <v>37342.16</v>
      </c>
      <c r="F319" s="20">
        <f>SUM(F312)</f>
        <v>12300</v>
      </c>
      <c r="G319" s="20">
        <f>SUM(G312)</f>
        <v>40800</v>
      </c>
      <c r="H319" s="20">
        <f t="shared" si="11"/>
        <v>143.1578947368421</v>
      </c>
    </row>
    <row r="320" spans="1:8" ht="12.75">
      <c r="A320" s="4"/>
      <c r="B320" s="4"/>
      <c r="C320" s="4"/>
      <c r="D320" s="26"/>
      <c r="E320" s="26"/>
      <c r="F320" s="26"/>
      <c r="G320" s="26"/>
      <c r="H320" s="26"/>
    </row>
    <row r="321" spans="1:8" ht="12.75">
      <c r="A321" s="4"/>
      <c r="B321" s="4"/>
      <c r="C321" s="4"/>
      <c r="D321" s="26"/>
      <c r="E321" s="26"/>
      <c r="F321" s="26"/>
      <c r="G321" s="26"/>
      <c r="H321" s="26"/>
    </row>
    <row r="322" spans="1:8" ht="12.75">
      <c r="A322" s="5" t="s">
        <v>218</v>
      </c>
      <c r="B322" s="5"/>
      <c r="C322" s="5"/>
      <c r="D322" s="26"/>
      <c r="E322" s="26"/>
      <c r="F322" s="26"/>
      <c r="G322" s="26"/>
      <c r="H322" s="26"/>
    </row>
    <row r="323" spans="1:8" ht="12.75">
      <c r="A323" s="5" t="s">
        <v>219</v>
      </c>
      <c r="B323" s="5"/>
      <c r="C323" s="4"/>
      <c r="D323" s="23"/>
      <c r="E323" s="23"/>
      <c r="F323" s="23"/>
      <c r="G323" s="23"/>
      <c r="H323" s="26"/>
    </row>
    <row r="324" spans="1:8" ht="12.75">
      <c r="A324" s="4"/>
      <c r="B324" s="4"/>
      <c r="C324" s="4"/>
      <c r="D324" s="23"/>
      <c r="E324" s="23"/>
      <c r="F324" s="23"/>
      <c r="G324" s="23"/>
      <c r="H324" s="26"/>
    </row>
    <row r="325" spans="1:8" ht="12.75">
      <c r="A325" s="30">
        <v>41</v>
      </c>
      <c r="B325" s="30"/>
      <c r="C325" s="5" t="s">
        <v>159</v>
      </c>
      <c r="D325" s="23">
        <f>SUM(D327+D352)</f>
        <v>373960</v>
      </c>
      <c r="E325" s="23">
        <f>SUM(E327+E352)</f>
        <v>257587.09999999998</v>
      </c>
      <c r="F325" s="23">
        <f>SUM(F327+F352)</f>
        <v>14970</v>
      </c>
      <c r="G325" s="23">
        <f>SUM(G327+G352)</f>
        <v>388930</v>
      </c>
      <c r="H325" s="23">
        <f t="shared" si="11"/>
        <v>104.00310193603595</v>
      </c>
    </row>
    <row r="326" spans="1:8" ht="12.75">
      <c r="A326" s="30"/>
      <c r="B326" s="30"/>
      <c r="C326" s="5"/>
      <c r="D326" s="23"/>
      <c r="E326" s="23"/>
      <c r="F326" s="23"/>
      <c r="G326" s="23"/>
      <c r="H326" s="26"/>
    </row>
    <row r="327" spans="1:8" ht="12.75">
      <c r="A327" s="65">
        <v>412</v>
      </c>
      <c r="B327" s="65"/>
      <c r="C327" s="72" t="s">
        <v>35</v>
      </c>
      <c r="D327" s="23">
        <f>SUM(D329+D340+D346)</f>
        <v>338960</v>
      </c>
      <c r="E327" s="23">
        <f>SUM(E329+E340+E346)</f>
        <v>231337.11</v>
      </c>
      <c r="F327" s="23">
        <f>SUM(F329+F340+F346)</f>
        <v>14970</v>
      </c>
      <c r="G327" s="23">
        <f>SUM(G329+G340+G346)</f>
        <v>353930</v>
      </c>
      <c r="H327" s="23">
        <f t="shared" si="11"/>
        <v>104.41645031862166</v>
      </c>
    </row>
    <row r="328" spans="1:8" ht="12.75">
      <c r="A328" s="65"/>
      <c r="B328" s="65"/>
      <c r="C328" s="72"/>
      <c r="D328" s="23"/>
      <c r="E328" s="23"/>
      <c r="F328" s="23"/>
      <c r="G328" s="23"/>
      <c r="H328" s="23"/>
    </row>
    <row r="329" spans="1:8" ht="12.75">
      <c r="A329" s="65">
        <v>412</v>
      </c>
      <c r="B329" s="65"/>
      <c r="C329" s="72" t="s">
        <v>220</v>
      </c>
      <c r="D329" s="23">
        <f>SUM(D330:D338)</f>
        <v>83460</v>
      </c>
      <c r="E329" s="23">
        <f>SUM(E330:E338)</f>
        <v>28453.770000000004</v>
      </c>
      <c r="F329" s="23">
        <f>SUM(F330:F338)</f>
        <v>0</v>
      </c>
      <c r="G329" s="23">
        <f>SUM(G330:G338)</f>
        <v>83460</v>
      </c>
      <c r="H329" s="23">
        <f t="shared" si="11"/>
        <v>100</v>
      </c>
    </row>
    <row r="330" spans="1:8" ht="12.75">
      <c r="A330" s="57">
        <v>412100</v>
      </c>
      <c r="B330" s="88" t="s">
        <v>221</v>
      </c>
      <c r="C330" s="4" t="s">
        <v>222</v>
      </c>
      <c r="D330" s="26">
        <v>1000</v>
      </c>
      <c r="E330" s="26"/>
      <c r="F330" s="26">
        <v>-400</v>
      </c>
      <c r="G330" s="26">
        <f aca="true" t="shared" si="12" ref="G330:G338">SUM(D330+F330)</f>
        <v>600</v>
      </c>
      <c r="H330" s="26">
        <f t="shared" si="11"/>
        <v>60</v>
      </c>
    </row>
    <row r="331" spans="1:8" ht="12.75">
      <c r="A331" s="57">
        <v>412200</v>
      </c>
      <c r="B331" s="88" t="s">
        <v>221</v>
      </c>
      <c r="C331" s="4" t="s">
        <v>223</v>
      </c>
      <c r="D331" s="26">
        <v>1500</v>
      </c>
      <c r="E331" s="26">
        <v>1342.52</v>
      </c>
      <c r="F331" s="26">
        <v>600</v>
      </c>
      <c r="G331" s="26">
        <f t="shared" si="12"/>
        <v>2100</v>
      </c>
      <c r="H331" s="26">
        <f t="shared" si="11"/>
        <v>140</v>
      </c>
    </row>
    <row r="332" spans="1:8" ht="12.75">
      <c r="A332" s="57">
        <v>412300</v>
      </c>
      <c r="B332" s="88" t="s">
        <v>221</v>
      </c>
      <c r="C332" s="4" t="s">
        <v>224</v>
      </c>
      <c r="D332" s="26">
        <v>500</v>
      </c>
      <c r="E332" s="26">
        <v>44.83</v>
      </c>
      <c r="F332" s="26">
        <v>-250</v>
      </c>
      <c r="G332" s="26">
        <f t="shared" si="12"/>
        <v>250</v>
      </c>
      <c r="H332" s="26">
        <f t="shared" si="11"/>
        <v>50</v>
      </c>
    </row>
    <row r="333" spans="1:8" ht="12.75">
      <c r="A333" s="57">
        <v>412500</v>
      </c>
      <c r="B333" s="88" t="s">
        <v>221</v>
      </c>
      <c r="C333" s="4" t="s">
        <v>166</v>
      </c>
      <c r="D333" s="26">
        <v>1000</v>
      </c>
      <c r="E333" s="26"/>
      <c r="F333" s="26">
        <v>-1000</v>
      </c>
      <c r="G333" s="26">
        <f t="shared" si="12"/>
        <v>0</v>
      </c>
      <c r="H333" s="26">
        <f t="shared" si="11"/>
        <v>0</v>
      </c>
    </row>
    <row r="334" spans="1:8" ht="12.75">
      <c r="A334" s="57">
        <v>412600</v>
      </c>
      <c r="B334" s="88" t="s">
        <v>221</v>
      </c>
      <c r="C334" s="4" t="s">
        <v>167</v>
      </c>
      <c r="D334" s="26">
        <v>3960</v>
      </c>
      <c r="E334" s="26">
        <v>3362.69</v>
      </c>
      <c r="F334" s="26">
        <v>2050</v>
      </c>
      <c r="G334" s="26">
        <f t="shared" si="12"/>
        <v>6010</v>
      </c>
      <c r="H334" s="26">
        <f t="shared" si="11"/>
        <v>151.76767676767676</v>
      </c>
    </row>
    <row r="335" spans="1:8" ht="12.75">
      <c r="A335" s="57">
        <v>412700</v>
      </c>
      <c r="B335" s="88" t="s">
        <v>221</v>
      </c>
      <c r="C335" s="4" t="s">
        <v>168</v>
      </c>
      <c r="D335" s="26">
        <v>500</v>
      </c>
      <c r="E335" s="26"/>
      <c r="F335" s="26">
        <v>-500</v>
      </c>
      <c r="G335" s="26">
        <f t="shared" si="12"/>
        <v>0</v>
      </c>
      <c r="H335" s="26">
        <f t="shared" si="11"/>
        <v>0</v>
      </c>
    </row>
    <row r="336" spans="1:8" ht="12.75">
      <c r="A336" s="57">
        <v>412900</v>
      </c>
      <c r="B336" s="88" t="s">
        <v>221</v>
      </c>
      <c r="C336" s="4" t="s">
        <v>225</v>
      </c>
      <c r="D336" s="26">
        <v>30000</v>
      </c>
      <c r="E336" s="26">
        <v>22881.4</v>
      </c>
      <c r="F336" s="26"/>
      <c r="G336" s="26">
        <f t="shared" si="12"/>
        <v>30000</v>
      </c>
      <c r="H336" s="26">
        <f t="shared" si="11"/>
        <v>100</v>
      </c>
    </row>
    <row r="337" spans="1:8" ht="12.75">
      <c r="A337" s="57">
        <v>412900</v>
      </c>
      <c r="B337" s="88" t="s">
        <v>221</v>
      </c>
      <c r="C337" s="4" t="s">
        <v>226</v>
      </c>
      <c r="D337" s="26">
        <v>40000</v>
      </c>
      <c r="E337" s="26"/>
      <c r="F337" s="26"/>
      <c r="G337" s="26">
        <f t="shared" si="12"/>
        <v>40000</v>
      </c>
      <c r="H337" s="26">
        <f t="shared" si="11"/>
        <v>100</v>
      </c>
    </row>
    <row r="338" spans="1:8" ht="12.75">
      <c r="A338" s="57">
        <v>412900</v>
      </c>
      <c r="B338" s="88" t="s">
        <v>221</v>
      </c>
      <c r="C338" s="4" t="s">
        <v>227</v>
      </c>
      <c r="D338" s="26">
        <v>5000</v>
      </c>
      <c r="E338" s="26">
        <v>822.33</v>
      </c>
      <c r="F338" s="26">
        <v>-500</v>
      </c>
      <c r="G338" s="26">
        <f t="shared" si="12"/>
        <v>4500</v>
      </c>
      <c r="H338" s="26">
        <f t="shared" si="11"/>
        <v>90</v>
      </c>
    </row>
    <row r="339" spans="1:8" ht="12.75">
      <c r="A339" s="57"/>
      <c r="B339" s="57"/>
      <c r="C339" s="4"/>
      <c r="D339" s="26"/>
      <c r="E339" s="26"/>
      <c r="F339" s="26"/>
      <c r="G339" s="26"/>
      <c r="H339" s="26"/>
    </row>
    <row r="340" spans="1:8" ht="12.75">
      <c r="A340" s="57"/>
      <c r="B340" s="57"/>
      <c r="C340" s="72" t="s">
        <v>228</v>
      </c>
      <c r="D340" s="23">
        <f>SUM(D341:D344)</f>
        <v>0</v>
      </c>
      <c r="E340" s="23">
        <f>SUM(E341:E344)</f>
        <v>2069.1</v>
      </c>
      <c r="F340" s="23">
        <f>SUM(F341:F344)</f>
        <v>2070</v>
      </c>
      <c r="G340" s="23">
        <f>SUM(G341:G344)</f>
        <v>2070</v>
      </c>
      <c r="H340" s="23">
        <v>0</v>
      </c>
    </row>
    <row r="341" spans="1:8" ht="12.75">
      <c r="A341" s="57">
        <v>412200</v>
      </c>
      <c r="B341" s="88" t="s">
        <v>221</v>
      </c>
      <c r="C341" s="4" t="s">
        <v>223</v>
      </c>
      <c r="D341" s="26"/>
      <c r="E341" s="26">
        <v>90</v>
      </c>
      <c r="F341" s="26">
        <v>90</v>
      </c>
      <c r="G341" s="26">
        <f>SUM(D341+F341)</f>
        <v>90</v>
      </c>
      <c r="H341" s="26">
        <v>0</v>
      </c>
    </row>
    <row r="342" spans="1:8" ht="12.75">
      <c r="A342" s="57">
        <v>412600</v>
      </c>
      <c r="B342" s="88" t="s">
        <v>221</v>
      </c>
      <c r="C342" s="4" t="s">
        <v>167</v>
      </c>
      <c r="D342" s="26"/>
      <c r="E342" s="26">
        <v>50.48</v>
      </c>
      <c r="F342" s="26">
        <v>51</v>
      </c>
      <c r="G342" s="26">
        <f>SUM(D342+F342)</f>
        <v>51</v>
      </c>
      <c r="H342" s="26">
        <v>0</v>
      </c>
    </row>
    <row r="343" spans="1:8" ht="12.75">
      <c r="A343" s="57">
        <v>412600</v>
      </c>
      <c r="B343" s="88" t="s">
        <v>221</v>
      </c>
      <c r="C343" s="4" t="s">
        <v>229</v>
      </c>
      <c r="D343" s="26"/>
      <c r="E343" s="26">
        <v>1795.93</v>
      </c>
      <c r="F343" s="26">
        <v>1796</v>
      </c>
      <c r="G343" s="26">
        <f>SUM(D343+F343)</f>
        <v>1796</v>
      </c>
      <c r="H343" s="26">
        <v>0</v>
      </c>
    </row>
    <row r="344" spans="1:8" ht="12.75">
      <c r="A344" s="56">
        <v>412900</v>
      </c>
      <c r="B344" s="89" t="s">
        <v>221</v>
      </c>
      <c r="C344" s="28" t="s">
        <v>215</v>
      </c>
      <c r="D344" s="29"/>
      <c r="E344" s="29">
        <v>132.69</v>
      </c>
      <c r="F344" s="29">
        <v>133</v>
      </c>
      <c r="G344" s="29">
        <f>SUM(D344+F344)</f>
        <v>133</v>
      </c>
      <c r="H344" s="29">
        <v>0</v>
      </c>
    </row>
    <row r="345" spans="1:8" ht="12.75">
      <c r="A345" s="57"/>
      <c r="B345" s="57"/>
      <c r="C345" s="4"/>
      <c r="D345" s="26"/>
      <c r="E345" s="26"/>
      <c r="F345" s="26"/>
      <c r="G345" s="26"/>
      <c r="H345" s="26"/>
    </row>
    <row r="346" spans="1:8" ht="12.75">
      <c r="A346" s="65">
        <v>412</v>
      </c>
      <c r="B346" s="65"/>
      <c r="C346" s="72" t="s">
        <v>35</v>
      </c>
      <c r="D346" s="23">
        <f>SUM(D347:D350)</f>
        <v>255500</v>
      </c>
      <c r="E346" s="23">
        <f>SUM(E347:E350)</f>
        <v>200814.24</v>
      </c>
      <c r="F346" s="23">
        <f>SUM(F347:F350)</f>
        <v>12900</v>
      </c>
      <c r="G346" s="23">
        <f>SUM(G347:G350)</f>
        <v>268400</v>
      </c>
      <c r="H346" s="23">
        <f t="shared" si="11"/>
        <v>105.04892367906066</v>
      </c>
    </row>
    <row r="347" spans="1:8" ht="12.75">
      <c r="A347" s="57">
        <v>412600</v>
      </c>
      <c r="B347" s="88" t="s">
        <v>213</v>
      </c>
      <c r="C347" s="4" t="s">
        <v>167</v>
      </c>
      <c r="D347" s="26">
        <v>500</v>
      </c>
      <c r="E347" s="26">
        <v>80</v>
      </c>
      <c r="F347" s="26"/>
      <c r="G347" s="26">
        <f>SUM(D347+F347)</f>
        <v>500</v>
      </c>
      <c r="H347" s="26">
        <f t="shared" si="11"/>
        <v>100</v>
      </c>
    </row>
    <row r="348" spans="1:8" ht="12.75">
      <c r="A348" s="57">
        <v>412900</v>
      </c>
      <c r="B348" s="88" t="s">
        <v>213</v>
      </c>
      <c r="C348" s="4" t="s">
        <v>230</v>
      </c>
      <c r="D348" s="26">
        <v>25000</v>
      </c>
      <c r="E348" s="26">
        <v>34534.68</v>
      </c>
      <c r="F348" s="26">
        <v>13000</v>
      </c>
      <c r="G348" s="26">
        <f>SUM(D348+F348)</f>
        <v>38000</v>
      </c>
      <c r="H348" s="26">
        <f t="shared" si="11"/>
        <v>152</v>
      </c>
    </row>
    <row r="349" spans="1:8" ht="12.75">
      <c r="A349" s="57">
        <v>412900</v>
      </c>
      <c r="B349" s="88" t="s">
        <v>213</v>
      </c>
      <c r="C349" s="4" t="s">
        <v>231</v>
      </c>
      <c r="D349" s="26">
        <v>10000</v>
      </c>
      <c r="E349" s="26">
        <v>7462.75</v>
      </c>
      <c r="F349" s="26">
        <v>-100</v>
      </c>
      <c r="G349" s="26">
        <f>SUM(D349+F349)</f>
        <v>9900</v>
      </c>
      <c r="H349" s="26">
        <f t="shared" si="11"/>
        <v>99</v>
      </c>
    </row>
    <row r="350" spans="1:8" ht="12.75">
      <c r="A350" s="57">
        <v>412900</v>
      </c>
      <c r="B350" s="88" t="s">
        <v>213</v>
      </c>
      <c r="C350" s="4" t="s">
        <v>232</v>
      </c>
      <c r="D350" s="26">
        <v>220000</v>
      </c>
      <c r="E350" s="26">
        <v>158736.81</v>
      </c>
      <c r="F350" s="26"/>
      <c r="G350" s="26">
        <f>SUM(D350+F350)</f>
        <v>220000</v>
      </c>
      <c r="H350" s="26">
        <f t="shared" si="11"/>
        <v>100</v>
      </c>
    </row>
    <row r="351" spans="1:8" ht="12.75">
      <c r="A351" s="4"/>
      <c r="B351" s="4"/>
      <c r="C351" s="4"/>
      <c r="D351" s="26"/>
      <c r="E351" s="26"/>
      <c r="F351" s="26"/>
      <c r="G351" s="26"/>
      <c r="H351" s="26"/>
    </row>
    <row r="352" spans="1:8" ht="12.75">
      <c r="A352" s="65">
        <v>415</v>
      </c>
      <c r="B352" s="65"/>
      <c r="C352" s="72" t="s">
        <v>38</v>
      </c>
      <c r="D352" s="23">
        <f>SUM(D353:D353)</f>
        <v>35000</v>
      </c>
      <c r="E352" s="23">
        <f>SUM(E353:E353)</f>
        <v>26249.99</v>
      </c>
      <c r="F352" s="23">
        <f>SUM(F353:F353)</f>
        <v>0</v>
      </c>
      <c r="G352" s="23">
        <f>SUM(G353:G353)</f>
        <v>35000</v>
      </c>
      <c r="H352" s="23">
        <f t="shared" si="11"/>
        <v>100</v>
      </c>
    </row>
    <row r="353" spans="1:8" ht="12.75">
      <c r="A353" s="56">
        <v>415200</v>
      </c>
      <c r="B353" s="89" t="s">
        <v>233</v>
      </c>
      <c r="C353" s="28" t="s">
        <v>234</v>
      </c>
      <c r="D353" s="29">
        <v>35000</v>
      </c>
      <c r="E353" s="29">
        <v>26249.99</v>
      </c>
      <c r="F353" s="29"/>
      <c r="G353" s="29">
        <f>SUM(D353+F353)</f>
        <v>35000</v>
      </c>
      <c r="H353" s="29">
        <f t="shared" si="11"/>
        <v>100</v>
      </c>
    </row>
    <row r="354" spans="1:8" ht="12.75">
      <c r="A354" s="57"/>
      <c r="B354" s="88"/>
      <c r="C354" s="26"/>
      <c r="D354" s="26"/>
      <c r="E354" s="26"/>
      <c r="F354" s="26"/>
      <c r="G354" s="26"/>
      <c r="H354" s="26"/>
    </row>
    <row r="355" spans="1:8" ht="12.75">
      <c r="A355" s="4"/>
      <c r="B355" s="4"/>
      <c r="C355" s="19" t="s">
        <v>235</v>
      </c>
      <c r="D355" s="20">
        <f>SUM(D325)</f>
        <v>373960</v>
      </c>
      <c r="E355" s="20">
        <f>SUM(E325)</f>
        <v>257587.09999999998</v>
      </c>
      <c r="F355" s="20">
        <f>SUM(F325)</f>
        <v>14970</v>
      </c>
      <c r="G355" s="20">
        <f>SUM(G325)</f>
        <v>388930</v>
      </c>
      <c r="H355" s="20">
        <f>SUM(H325)</f>
        <v>104.00310193603595</v>
      </c>
    </row>
    <row r="356" spans="1:8" ht="12.75">
      <c r="A356" s="4"/>
      <c r="B356" s="4"/>
      <c r="C356" s="5"/>
      <c r="D356" s="23"/>
      <c r="E356" s="23"/>
      <c r="F356" s="23"/>
      <c r="G356" s="2"/>
      <c r="H356" s="26"/>
    </row>
    <row r="357" spans="1:8" ht="12.75">
      <c r="A357" s="4"/>
      <c r="B357" s="4"/>
      <c r="C357" s="5"/>
      <c r="D357" s="23"/>
      <c r="E357" s="23"/>
      <c r="F357" s="23"/>
      <c r="G357" s="23"/>
      <c r="H357" s="26"/>
    </row>
    <row r="358" spans="1:8" ht="12.75">
      <c r="A358" s="5" t="s">
        <v>236</v>
      </c>
      <c r="B358" s="5"/>
      <c r="C358" s="4"/>
      <c r="D358" s="26"/>
      <c r="E358" s="26"/>
      <c r="F358" s="23"/>
      <c r="G358" s="26"/>
      <c r="H358" s="26"/>
    </row>
    <row r="359" spans="1:8" ht="12.75">
      <c r="A359" s="5" t="s">
        <v>237</v>
      </c>
      <c r="B359" s="5"/>
      <c r="C359" s="4"/>
      <c r="D359" s="23"/>
      <c r="E359" s="23"/>
      <c r="F359" s="23"/>
      <c r="G359" s="23"/>
      <c r="H359" s="26"/>
    </row>
    <row r="360" spans="1:8" ht="12.75">
      <c r="A360" s="4"/>
      <c r="B360" s="4"/>
      <c r="C360" s="4"/>
      <c r="D360" s="23"/>
      <c r="E360" s="23"/>
      <c r="F360" s="23"/>
      <c r="G360" s="23"/>
      <c r="H360" s="26"/>
    </row>
    <row r="361" spans="1:8" ht="12.75">
      <c r="A361" s="30">
        <v>41</v>
      </c>
      <c r="B361" s="30"/>
      <c r="C361" s="5" t="s">
        <v>159</v>
      </c>
      <c r="D361" s="23">
        <f>SUM(D362+D372)</f>
        <v>81000</v>
      </c>
      <c r="E361" s="23">
        <f>SUM(E362+E372)</f>
        <v>66677.53</v>
      </c>
      <c r="F361" s="23">
        <f>SUM(F362+F372)</f>
        <v>14400</v>
      </c>
      <c r="G361" s="23">
        <f>SUM(G362+G372)</f>
        <v>95400</v>
      </c>
      <c r="H361" s="23">
        <f t="shared" si="11"/>
        <v>117.77777777777779</v>
      </c>
    </row>
    <row r="362" spans="1:8" ht="12.75">
      <c r="A362" s="65">
        <v>412</v>
      </c>
      <c r="B362" s="65"/>
      <c r="C362" s="72" t="s">
        <v>35</v>
      </c>
      <c r="D362" s="23">
        <f>SUM(D363+D364+D366)</f>
        <v>62000</v>
      </c>
      <c r="E362" s="23">
        <f>SUM(E363+E364+E366)</f>
        <v>27627.53</v>
      </c>
      <c r="F362" s="23">
        <f>SUM(F363+F364+F366)</f>
        <v>-15100</v>
      </c>
      <c r="G362" s="23">
        <f>SUM(G363+G364+G366)</f>
        <v>46900</v>
      </c>
      <c r="H362" s="23">
        <f t="shared" si="11"/>
        <v>75.64516129032258</v>
      </c>
    </row>
    <row r="363" spans="1:8" ht="12.75">
      <c r="A363" s="57">
        <v>412600</v>
      </c>
      <c r="B363" s="88" t="s">
        <v>213</v>
      </c>
      <c r="C363" s="4" t="s">
        <v>167</v>
      </c>
      <c r="D363" s="26">
        <v>4000</v>
      </c>
      <c r="E363" s="26">
        <v>2753.74</v>
      </c>
      <c r="F363" s="26">
        <v>1000</v>
      </c>
      <c r="G363" s="26">
        <f>SUM(D363+F363)</f>
        <v>5000</v>
      </c>
      <c r="H363" s="23">
        <f t="shared" si="11"/>
        <v>125</v>
      </c>
    </row>
    <row r="364" spans="1:8" ht="12.75">
      <c r="A364" s="57">
        <v>412600</v>
      </c>
      <c r="B364" s="88" t="s">
        <v>214</v>
      </c>
      <c r="C364" s="4" t="s">
        <v>229</v>
      </c>
      <c r="D364" s="26">
        <v>25000</v>
      </c>
      <c r="E364" s="26">
        <v>10466.14</v>
      </c>
      <c r="F364" s="26">
        <v>-9000</v>
      </c>
      <c r="G364" s="26">
        <f>SUM(D364+F364)</f>
        <v>16000</v>
      </c>
      <c r="H364" s="23">
        <f t="shared" si="11"/>
        <v>64</v>
      </c>
    </row>
    <row r="365" spans="1:8" ht="12.75">
      <c r="A365" s="57"/>
      <c r="B365" s="88"/>
      <c r="C365" s="4"/>
      <c r="D365" s="26"/>
      <c r="E365" s="26"/>
      <c r="F365" s="26"/>
      <c r="G365" s="26"/>
      <c r="H365" s="26"/>
    </row>
    <row r="366" spans="1:8" ht="12.75">
      <c r="A366" s="30">
        <v>4129</v>
      </c>
      <c r="B366" s="90"/>
      <c r="C366" s="5" t="s">
        <v>170</v>
      </c>
      <c r="D366" s="23">
        <f>SUM(D367:D370)</f>
        <v>33000</v>
      </c>
      <c r="E366" s="23">
        <f>SUM(E367:E370)</f>
        <v>14407.65</v>
      </c>
      <c r="F366" s="23">
        <f>SUM(F367:F370)</f>
        <v>-7100</v>
      </c>
      <c r="G366" s="23">
        <f>SUM(G367:G370)</f>
        <v>25900</v>
      </c>
      <c r="H366" s="23">
        <f t="shared" si="11"/>
        <v>78.48484848484848</v>
      </c>
    </row>
    <row r="367" spans="1:8" ht="12.75">
      <c r="A367" s="57">
        <v>412900</v>
      </c>
      <c r="B367" s="88" t="s">
        <v>214</v>
      </c>
      <c r="C367" s="4" t="s">
        <v>215</v>
      </c>
      <c r="D367" s="26">
        <v>8000</v>
      </c>
      <c r="E367" s="26">
        <v>6473.35</v>
      </c>
      <c r="F367" s="26">
        <v>3000</v>
      </c>
      <c r="G367" s="26">
        <f>SUM(D367+F367)</f>
        <v>11000</v>
      </c>
      <c r="H367" s="26">
        <f t="shared" si="11"/>
        <v>137.5</v>
      </c>
    </row>
    <row r="368" spans="1:8" ht="12.75">
      <c r="A368" s="57">
        <v>412900</v>
      </c>
      <c r="B368" s="88" t="s">
        <v>214</v>
      </c>
      <c r="C368" s="4" t="s">
        <v>238</v>
      </c>
      <c r="D368" s="26">
        <v>18000</v>
      </c>
      <c r="E368" s="26">
        <v>1066.5</v>
      </c>
      <c r="F368" s="26">
        <v>-10000</v>
      </c>
      <c r="G368" s="26">
        <f>SUM(D368+F368)</f>
        <v>8000</v>
      </c>
      <c r="H368" s="26">
        <f t="shared" si="11"/>
        <v>44.44444444444444</v>
      </c>
    </row>
    <row r="369" spans="1:8" ht="12.75">
      <c r="A369" s="57">
        <v>412900</v>
      </c>
      <c r="B369" s="88" t="s">
        <v>214</v>
      </c>
      <c r="C369" s="4" t="s">
        <v>239</v>
      </c>
      <c r="D369" s="26">
        <v>2000</v>
      </c>
      <c r="E369" s="26">
        <v>1676.8</v>
      </c>
      <c r="F369" s="26">
        <v>-300</v>
      </c>
      <c r="G369" s="26">
        <f>SUM(D369+F369)</f>
        <v>1700</v>
      </c>
      <c r="H369" s="26">
        <f t="shared" si="11"/>
        <v>85</v>
      </c>
    </row>
    <row r="370" spans="1:8" ht="12.75">
      <c r="A370" s="57">
        <v>412900</v>
      </c>
      <c r="B370" s="88" t="s">
        <v>214</v>
      </c>
      <c r="C370" s="4" t="s">
        <v>240</v>
      </c>
      <c r="D370" s="26">
        <v>5000</v>
      </c>
      <c r="E370" s="26">
        <v>5191</v>
      </c>
      <c r="F370" s="26">
        <v>200</v>
      </c>
      <c r="G370" s="26">
        <f>SUM(D370+F370)</f>
        <v>5200</v>
      </c>
      <c r="H370" s="26">
        <f t="shared" si="11"/>
        <v>104</v>
      </c>
    </row>
    <row r="371" spans="1:8" ht="12.75">
      <c r="A371" s="4"/>
      <c r="B371" s="4"/>
      <c r="C371" s="4"/>
      <c r="D371" s="26"/>
      <c r="E371" s="26"/>
      <c r="F371" s="26"/>
      <c r="G371" s="26"/>
      <c r="H371" s="26"/>
    </row>
    <row r="372" spans="1:8" ht="12.75">
      <c r="A372" s="65">
        <v>416</v>
      </c>
      <c r="B372" s="65"/>
      <c r="C372" s="72" t="s">
        <v>241</v>
      </c>
      <c r="D372" s="23">
        <f>SUM(D373:D374)</f>
        <v>19000</v>
      </c>
      <c r="E372" s="23">
        <f>SUM(E373:E374)</f>
        <v>39050</v>
      </c>
      <c r="F372" s="23">
        <f>SUM(F373:F374)</f>
        <v>29500</v>
      </c>
      <c r="G372" s="23">
        <f>SUM(G373:G374)</f>
        <v>48500</v>
      </c>
      <c r="H372" s="23">
        <f t="shared" si="11"/>
        <v>255.26315789473685</v>
      </c>
    </row>
    <row r="373" spans="1:8" ht="12.75">
      <c r="A373" s="57">
        <v>416100</v>
      </c>
      <c r="B373" s="88" t="s">
        <v>213</v>
      </c>
      <c r="C373" s="4" t="s">
        <v>242</v>
      </c>
      <c r="D373" s="26">
        <v>4000</v>
      </c>
      <c r="E373" s="26">
        <v>250</v>
      </c>
      <c r="F373" s="26">
        <v>-500</v>
      </c>
      <c r="G373" s="26">
        <f>SUM(D373+F373)</f>
        <v>3500</v>
      </c>
      <c r="H373" s="26">
        <f t="shared" si="11"/>
        <v>87.5</v>
      </c>
    </row>
    <row r="374" spans="1:8" ht="12.75">
      <c r="A374" s="57">
        <v>416100</v>
      </c>
      <c r="B374" s="88" t="s">
        <v>213</v>
      </c>
      <c r="C374" s="4" t="s">
        <v>243</v>
      </c>
      <c r="D374" s="26">
        <v>15000</v>
      </c>
      <c r="E374" s="26">
        <v>38800</v>
      </c>
      <c r="F374" s="26">
        <v>30000</v>
      </c>
      <c r="G374" s="26">
        <f>SUM(D374+F374)</f>
        <v>45000</v>
      </c>
      <c r="H374" s="26">
        <f t="shared" si="11"/>
        <v>300</v>
      </c>
    </row>
    <row r="375" spans="1:8" ht="12.75">
      <c r="A375" s="4"/>
      <c r="B375" s="4"/>
      <c r="C375" s="4"/>
      <c r="D375" s="4"/>
      <c r="E375" s="4"/>
      <c r="F375" s="4"/>
      <c r="G375" s="4"/>
      <c r="H375" s="26"/>
    </row>
    <row r="376" spans="1:8" ht="12.75">
      <c r="A376" s="28" t="s">
        <v>180</v>
      </c>
      <c r="B376" s="28" t="s">
        <v>244</v>
      </c>
      <c r="C376" s="84" t="s">
        <v>245</v>
      </c>
      <c r="D376" s="71">
        <v>60000</v>
      </c>
      <c r="E376" s="29"/>
      <c r="F376" s="71">
        <v>-60000</v>
      </c>
      <c r="G376" s="29"/>
      <c r="H376" s="71">
        <f t="shared" si="11"/>
        <v>0</v>
      </c>
    </row>
    <row r="377" spans="1:8" ht="12.75">
      <c r="A377" s="4"/>
      <c r="B377" s="4"/>
      <c r="C377" s="4"/>
      <c r="D377" s="4"/>
      <c r="E377" s="4"/>
      <c r="F377" s="4"/>
      <c r="G377" s="4"/>
      <c r="H377" s="26"/>
    </row>
    <row r="378" spans="1:8" ht="12.75">
      <c r="A378" s="4"/>
      <c r="B378" s="4"/>
      <c r="C378" s="91" t="s">
        <v>246</v>
      </c>
      <c r="D378" s="20">
        <f>SUM(D361+D376)</f>
        <v>141000</v>
      </c>
      <c r="E378" s="20">
        <f>SUM(E361+E376)</f>
        <v>66677.53</v>
      </c>
      <c r="F378" s="20">
        <f>SUM(F361+F376)</f>
        <v>-45600</v>
      </c>
      <c r="G378" s="20">
        <f>SUM(G361+G376)</f>
        <v>95400</v>
      </c>
      <c r="H378" s="92">
        <f aca="true" t="shared" si="13" ref="H378:H433">SUM(G378/D378*100)</f>
        <v>67.65957446808511</v>
      </c>
    </row>
    <row r="379" spans="1:8" ht="12.75">
      <c r="A379" s="4"/>
      <c r="B379" s="4"/>
      <c r="C379" s="5"/>
      <c r="D379" s="23"/>
      <c r="E379" s="23"/>
      <c r="F379" s="23"/>
      <c r="G379" s="26"/>
      <c r="H379" s="26"/>
    </row>
    <row r="380" spans="1:8" ht="12.75">
      <c r="A380" s="4"/>
      <c r="B380" s="4"/>
      <c r="C380" s="5"/>
      <c r="D380" s="23"/>
      <c r="E380" s="23"/>
      <c r="F380" s="23"/>
      <c r="G380" s="23"/>
      <c r="H380" s="26"/>
    </row>
    <row r="381" spans="1:8" ht="12.75">
      <c r="A381" s="5" t="s">
        <v>247</v>
      </c>
      <c r="B381" s="5"/>
      <c r="C381" s="5"/>
      <c r="D381" s="23"/>
      <c r="E381" s="23"/>
      <c r="F381" s="23"/>
      <c r="G381" s="23"/>
      <c r="H381" s="26"/>
    </row>
    <row r="382" spans="1:8" ht="12.75">
      <c r="A382" s="5" t="s">
        <v>248</v>
      </c>
      <c r="B382" s="5"/>
      <c r="C382" s="4"/>
      <c r="D382" s="23"/>
      <c r="E382" s="23"/>
      <c r="F382" s="23"/>
      <c r="G382" s="23"/>
      <c r="H382" s="26"/>
    </row>
    <row r="383" spans="1:8" ht="12.75">
      <c r="A383" s="4"/>
      <c r="B383" s="4"/>
      <c r="C383" s="4"/>
      <c r="D383" s="23"/>
      <c r="E383" s="23"/>
      <c r="F383" s="23"/>
      <c r="G383" s="23"/>
      <c r="H383" s="26"/>
    </row>
    <row r="384" spans="1:8" ht="12.75">
      <c r="A384" s="30">
        <v>41</v>
      </c>
      <c r="B384" s="30"/>
      <c r="C384" s="5" t="s">
        <v>159</v>
      </c>
      <c r="D384" s="23">
        <f>SUM(D386)</f>
        <v>12000</v>
      </c>
      <c r="E384" s="23">
        <f>SUM(E386)</f>
        <v>3787.45</v>
      </c>
      <c r="F384" s="23">
        <f>SUM(F386)</f>
        <v>-5000</v>
      </c>
      <c r="G384" s="23">
        <f>SUM(G386)</f>
        <v>7000</v>
      </c>
      <c r="H384" s="23">
        <f t="shared" si="13"/>
        <v>58.333333333333336</v>
      </c>
    </row>
    <row r="385" spans="1:8" ht="12.75">
      <c r="A385" s="30"/>
      <c r="B385" s="30"/>
      <c r="C385" s="5"/>
      <c r="D385" s="23"/>
      <c r="E385" s="23"/>
      <c r="F385" s="23"/>
      <c r="G385" s="23"/>
      <c r="H385" s="26"/>
    </row>
    <row r="386" spans="1:8" ht="12.75">
      <c r="A386" s="30">
        <v>412</v>
      </c>
      <c r="B386" s="30"/>
      <c r="C386" s="72" t="s">
        <v>35</v>
      </c>
      <c r="D386" s="23">
        <f>SUM(D387:D388)</f>
        <v>12000</v>
      </c>
      <c r="E386" s="23">
        <f>SUM(E387:E388)</f>
        <v>3787.45</v>
      </c>
      <c r="F386" s="23">
        <f>SUM(F387:F388)</f>
        <v>-5000</v>
      </c>
      <c r="G386" s="23">
        <f>SUM(G387:G388)</f>
        <v>7000</v>
      </c>
      <c r="H386" s="23">
        <f t="shared" si="13"/>
        <v>58.333333333333336</v>
      </c>
    </row>
    <row r="387" spans="1:8" ht="12.75">
      <c r="A387" s="57">
        <v>412600</v>
      </c>
      <c r="B387" s="88" t="s">
        <v>213</v>
      </c>
      <c r="C387" s="4" t="s">
        <v>167</v>
      </c>
      <c r="D387" s="26">
        <v>9000</v>
      </c>
      <c r="E387" s="26">
        <v>2012.15</v>
      </c>
      <c r="F387" s="26">
        <v>-5000</v>
      </c>
      <c r="G387" s="26">
        <f>SUM(D387+F387)</f>
        <v>4000</v>
      </c>
      <c r="H387" s="26">
        <f t="shared" si="13"/>
        <v>44.44444444444444</v>
      </c>
    </row>
    <row r="388" spans="1:8" ht="12.75">
      <c r="A388" s="56">
        <v>412900</v>
      </c>
      <c r="B388" s="89" t="s">
        <v>214</v>
      </c>
      <c r="C388" s="28" t="s">
        <v>249</v>
      </c>
      <c r="D388" s="29">
        <v>3000</v>
      </c>
      <c r="E388" s="29">
        <v>1775.3</v>
      </c>
      <c r="F388" s="29"/>
      <c r="G388" s="29">
        <f>SUM(D388+F388)</f>
        <v>3000</v>
      </c>
      <c r="H388" s="29">
        <f t="shared" si="13"/>
        <v>100</v>
      </c>
    </row>
    <row r="389" spans="1:8" ht="12.75">
      <c r="A389" s="4"/>
      <c r="B389" s="4"/>
      <c r="C389" s="4"/>
      <c r="D389" s="26"/>
      <c r="E389" s="26"/>
      <c r="F389" s="26"/>
      <c r="G389" s="26"/>
      <c r="H389" s="26"/>
    </row>
    <row r="390" spans="1:8" ht="12.75">
      <c r="A390" s="4"/>
      <c r="B390" s="4"/>
      <c r="C390" s="19" t="s">
        <v>250</v>
      </c>
      <c r="D390" s="20">
        <f>SUM(D384)</f>
        <v>12000</v>
      </c>
      <c r="E390" s="20">
        <f>SUM(E384)</f>
        <v>3787.45</v>
      </c>
      <c r="F390" s="20">
        <f>SUM(F384)</f>
        <v>-5000</v>
      </c>
      <c r="G390" s="20">
        <f>SUM(G384)</f>
        <v>7000</v>
      </c>
      <c r="H390" s="20">
        <f t="shared" si="13"/>
        <v>58.333333333333336</v>
      </c>
    </row>
    <row r="391" spans="1:8" ht="12.75">
      <c r="A391" s="4"/>
      <c r="B391" s="4"/>
      <c r="C391" s="5"/>
      <c r="D391" s="23"/>
      <c r="E391" s="23"/>
      <c r="F391" s="23"/>
      <c r="G391" s="26"/>
      <c r="H391" s="26"/>
    </row>
    <row r="392" spans="1:8" ht="12.75">
      <c r="A392" s="93"/>
      <c r="B392" s="93"/>
      <c r="C392" s="93"/>
      <c r="D392" s="93"/>
      <c r="E392" s="93"/>
      <c r="F392" s="94"/>
      <c r="G392" s="93"/>
      <c r="H392" s="26"/>
    </row>
    <row r="393" spans="1:8" ht="12.75">
      <c r="A393" s="5" t="s">
        <v>251</v>
      </c>
      <c r="B393" s="5"/>
      <c r="C393" s="5"/>
      <c r="D393" s="23"/>
      <c r="E393" s="23"/>
      <c r="F393" s="23"/>
      <c r="G393" s="23"/>
      <c r="H393" s="26"/>
    </row>
    <row r="394" spans="1:8" ht="12.75">
      <c r="A394" s="5" t="s">
        <v>252</v>
      </c>
      <c r="B394" s="5"/>
      <c r="C394" s="4"/>
      <c r="D394" s="23"/>
      <c r="E394" s="23"/>
      <c r="F394" s="23"/>
      <c r="G394" s="23"/>
      <c r="H394" s="26"/>
    </row>
    <row r="395" spans="1:8" ht="12.75">
      <c r="A395" s="5"/>
      <c r="B395" s="5"/>
      <c r="C395" s="4"/>
      <c r="D395" s="23"/>
      <c r="E395" s="23"/>
      <c r="F395" s="23"/>
      <c r="G395" s="23"/>
      <c r="H395" s="26"/>
    </row>
    <row r="396" spans="1:8" ht="12.75">
      <c r="A396" s="30">
        <v>41</v>
      </c>
      <c r="B396" s="30"/>
      <c r="C396" s="5" t="s">
        <v>159</v>
      </c>
      <c r="D396" s="23">
        <f>SUM(D398+D412+D419)</f>
        <v>147700</v>
      </c>
      <c r="E396" s="23">
        <f>SUM(E398+E412+E419)</f>
        <v>106995.83</v>
      </c>
      <c r="F396" s="23">
        <f>SUM(F398+F412+F419)</f>
        <v>5000</v>
      </c>
      <c r="G396" s="23">
        <f>SUM(G398+G412+G419)</f>
        <v>152700</v>
      </c>
      <c r="H396" s="23">
        <f t="shared" si="13"/>
        <v>103.385240352065</v>
      </c>
    </row>
    <row r="397" spans="1:8" ht="12.75">
      <c r="A397" s="57"/>
      <c r="B397" s="57"/>
      <c r="C397" s="4"/>
      <c r="D397" s="26"/>
      <c r="E397" s="26"/>
      <c r="F397" s="26"/>
      <c r="G397" s="26"/>
      <c r="H397" s="26"/>
    </row>
    <row r="398" spans="1:8" ht="12.75">
      <c r="A398" s="65">
        <v>412</v>
      </c>
      <c r="B398" s="65"/>
      <c r="C398" s="72" t="s">
        <v>35</v>
      </c>
      <c r="D398" s="23">
        <f>SUM(D399:D410)</f>
        <v>79500</v>
      </c>
      <c r="E398" s="23">
        <f>SUM(E399:E410)</f>
        <v>45445.83</v>
      </c>
      <c r="F398" s="23">
        <f>SUM(F399:F410)</f>
        <v>-6500</v>
      </c>
      <c r="G398" s="23">
        <f>SUM(G399:G410)</f>
        <v>73000</v>
      </c>
      <c r="H398" s="23">
        <f t="shared" si="13"/>
        <v>91.82389937106919</v>
      </c>
    </row>
    <row r="399" spans="1:8" ht="12.75">
      <c r="A399" s="57">
        <v>412300</v>
      </c>
      <c r="B399" s="88" t="s">
        <v>214</v>
      </c>
      <c r="C399" s="4" t="s">
        <v>253</v>
      </c>
      <c r="D399" s="26">
        <v>18000</v>
      </c>
      <c r="E399" s="26">
        <v>7017.73</v>
      </c>
      <c r="F399" s="26">
        <v>-7000</v>
      </c>
      <c r="G399" s="26">
        <f aca="true" t="shared" si="14" ref="G399:G410">SUM(D399+F399)</f>
        <v>11000</v>
      </c>
      <c r="H399" s="26">
        <f t="shared" si="13"/>
        <v>61.111111111111114</v>
      </c>
    </row>
    <row r="400" spans="1:8" ht="12.75">
      <c r="A400" s="57">
        <v>412300</v>
      </c>
      <c r="B400" s="88" t="s">
        <v>214</v>
      </c>
      <c r="C400" s="4" t="s">
        <v>254</v>
      </c>
      <c r="D400" s="26">
        <v>6000</v>
      </c>
      <c r="E400" s="26">
        <v>6000.4</v>
      </c>
      <c r="F400" s="26">
        <v>1000</v>
      </c>
      <c r="G400" s="26">
        <f t="shared" si="14"/>
        <v>7000</v>
      </c>
      <c r="H400" s="26">
        <f t="shared" si="13"/>
        <v>116.66666666666667</v>
      </c>
    </row>
    <row r="401" spans="1:8" ht="12.75">
      <c r="A401" s="57">
        <v>412300</v>
      </c>
      <c r="B401" s="88" t="s">
        <v>214</v>
      </c>
      <c r="C401" s="4" t="s">
        <v>255</v>
      </c>
      <c r="D401" s="26">
        <v>2000</v>
      </c>
      <c r="E401" s="26">
        <v>1826.5</v>
      </c>
      <c r="F401" s="26">
        <v>500</v>
      </c>
      <c r="G401" s="26">
        <f t="shared" si="14"/>
        <v>2500</v>
      </c>
      <c r="H401" s="26">
        <f t="shared" si="13"/>
        <v>125</v>
      </c>
    </row>
    <row r="402" spans="1:8" ht="12.75">
      <c r="A402" s="57">
        <v>412300</v>
      </c>
      <c r="B402" s="88" t="s">
        <v>214</v>
      </c>
      <c r="C402" s="4" t="s">
        <v>256</v>
      </c>
      <c r="D402" s="26">
        <v>3000</v>
      </c>
      <c r="E402" s="26">
        <v>2401</v>
      </c>
      <c r="F402" s="26"/>
      <c r="G402" s="26">
        <f t="shared" si="14"/>
        <v>3000</v>
      </c>
      <c r="H402" s="26">
        <f t="shared" si="13"/>
        <v>100</v>
      </c>
    </row>
    <row r="403" spans="1:8" ht="12.75">
      <c r="A403" s="57">
        <v>412400</v>
      </c>
      <c r="B403" s="88" t="s">
        <v>257</v>
      </c>
      <c r="C403" s="4" t="s">
        <v>258</v>
      </c>
      <c r="D403" s="26">
        <v>2000</v>
      </c>
      <c r="E403" s="26">
        <v>45</v>
      </c>
      <c r="F403" s="26">
        <v>-1500</v>
      </c>
      <c r="G403" s="26">
        <f t="shared" si="14"/>
        <v>500</v>
      </c>
      <c r="H403" s="26">
        <f t="shared" si="13"/>
        <v>25</v>
      </c>
    </row>
    <row r="404" spans="1:8" ht="12.75">
      <c r="A404" s="57">
        <v>412500</v>
      </c>
      <c r="B404" s="88" t="s">
        <v>214</v>
      </c>
      <c r="C404" s="4" t="s">
        <v>259</v>
      </c>
      <c r="D404" s="26">
        <v>8000</v>
      </c>
      <c r="E404" s="26">
        <v>2640.15</v>
      </c>
      <c r="F404" s="26">
        <v>-3000</v>
      </c>
      <c r="G404" s="26">
        <f t="shared" si="14"/>
        <v>5000</v>
      </c>
      <c r="H404" s="26">
        <f t="shared" si="13"/>
        <v>62.5</v>
      </c>
    </row>
    <row r="405" spans="1:8" ht="12.75">
      <c r="A405" s="57">
        <v>412500</v>
      </c>
      <c r="B405" s="88" t="s">
        <v>214</v>
      </c>
      <c r="C405" s="4" t="s">
        <v>260</v>
      </c>
      <c r="D405" s="26">
        <v>10000</v>
      </c>
      <c r="E405" s="26">
        <v>8631.45</v>
      </c>
      <c r="F405" s="26">
        <v>3000</v>
      </c>
      <c r="G405" s="26">
        <f t="shared" si="14"/>
        <v>13000</v>
      </c>
      <c r="H405" s="26">
        <f t="shared" si="13"/>
        <v>130</v>
      </c>
    </row>
    <row r="406" spans="1:8" ht="12.75">
      <c r="A406" s="57">
        <v>412600</v>
      </c>
      <c r="B406" s="88" t="s">
        <v>213</v>
      </c>
      <c r="C406" s="4" t="s">
        <v>167</v>
      </c>
      <c r="D406" s="26">
        <v>500</v>
      </c>
      <c r="E406" s="26">
        <v>537</v>
      </c>
      <c r="F406" s="26">
        <v>500</v>
      </c>
      <c r="G406" s="26">
        <f t="shared" si="14"/>
        <v>1000</v>
      </c>
      <c r="H406" s="26">
        <f t="shared" si="13"/>
        <v>200</v>
      </c>
    </row>
    <row r="407" spans="1:8" ht="12.75">
      <c r="A407" s="57">
        <v>412700</v>
      </c>
      <c r="B407" s="88" t="s">
        <v>214</v>
      </c>
      <c r="C407" s="4" t="s">
        <v>261</v>
      </c>
      <c r="D407" s="26">
        <v>5000</v>
      </c>
      <c r="E407" s="26">
        <v>2379.9</v>
      </c>
      <c r="F407" s="26">
        <v>-1000</v>
      </c>
      <c r="G407" s="26">
        <f t="shared" si="14"/>
        <v>4000</v>
      </c>
      <c r="H407" s="26">
        <f t="shared" si="13"/>
        <v>80</v>
      </c>
    </row>
    <row r="408" spans="1:8" ht="12.75">
      <c r="A408" s="57">
        <v>412900</v>
      </c>
      <c r="B408" s="88" t="s">
        <v>213</v>
      </c>
      <c r="C408" s="4" t="s">
        <v>262</v>
      </c>
      <c r="D408" s="26">
        <v>10000</v>
      </c>
      <c r="E408" s="26">
        <v>6368</v>
      </c>
      <c r="F408" s="26"/>
      <c r="G408" s="26">
        <f t="shared" si="14"/>
        <v>10000</v>
      </c>
      <c r="H408" s="26">
        <f t="shared" si="13"/>
        <v>100</v>
      </c>
    </row>
    <row r="409" spans="1:8" ht="12.75">
      <c r="A409" s="57">
        <v>412900</v>
      </c>
      <c r="B409" s="88" t="s">
        <v>213</v>
      </c>
      <c r="C409" s="4" t="s">
        <v>263</v>
      </c>
      <c r="D409" s="26">
        <v>14000</v>
      </c>
      <c r="E409" s="26">
        <v>7598.7</v>
      </c>
      <c r="F409" s="26">
        <v>2000</v>
      </c>
      <c r="G409" s="26">
        <f t="shared" si="14"/>
        <v>16000</v>
      </c>
      <c r="H409" s="26">
        <f t="shared" si="13"/>
        <v>114.28571428571428</v>
      </c>
    </row>
    <row r="410" spans="1:8" ht="12.75">
      <c r="A410" s="57">
        <v>412900</v>
      </c>
      <c r="B410" s="88" t="s">
        <v>214</v>
      </c>
      <c r="C410" s="4" t="s">
        <v>170</v>
      </c>
      <c r="D410" s="26">
        <v>1000</v>
      </c>
      <c r="E410" s="26"/>
      <c r="F410" s="26">
        <v>-1000</v>
      </c>
      <c r="G410" s="26">
        <f t="shared" si="14"/>
        <v>0</v>
      </c>
      <c r="H410" s="26">
        <f t="shared" si="13"/>
        <v>0</v>
      </c>
    </row>
    <row r="411" spans="1:8" ht="12.75">
      <c r="A411" s="4"/>
      <c r="B411" s="4"/>
      <c r="C411" s="4"/>
      <c r="D411" s="26"/>
      <c r="E411" s="26"/>
      <c r="F411" s="26"/>
      <c r="G411" s="26"/>
      <c r="H411" s="23"/>
    </row>
    <row r="412" spans="1:8" ht="12.75">
      <c r="A412" s="65">
        <v>415</v>
      </c>
      <c r="B412" s="65"/>
      <c r="C412" s="72" t="s">
        <v>38</v>
      </c>
      <c r="D412" s="23">
        <f>SUM(D413:D417)</f>
        <v>56200</v>
      </c>
      <c r="E412" s="23">
        <f>SUM(E413:E417)</f>
        <v>46800</v>
      </c>
      <c r="F412" s="23">
        <f>SUM(F413:F417)</f>
        <v>6000</v>
      </c>
      <c r="G412" s="23">
        <f>SUM(G413:G417)</f>
        <v>62200</v>
      </c>
      <c r="H412" s="23">
        <f t="shared" si="13"/>
        <v>110.6761565836299</v>
      </c>
    </row>
    <row r="413" spans="1:8" ht="12.75">
      <c r="A413" s="57">
        <v>415200</v>
      </c>
      <c r="B413" s="88" t="s">
        <v>233</v>
      </c>
      <c r="C413" s="4" t="s">
        <v>264</v>
      </c>
      <c r="D413" s="26">
        <v>46200</v>
      </c>
      <c r="E413" s="26">
        <v>34650</v>
      </c>
      <c r="F413" s="26"/>
      <c r="G413" s="26">
        <f>SUM(D413+F413)</f>
        <v>46200</v>
      </c>
      <c r="H413" s="26">
        <f t="shared" si="13"/>
        <v>100</v>
      </c>
    </row>
    <row r="414" spans="1:8" ht="12.75">
      <c r="A414" s="57">
        <v>415200</v>
      </c>
      <c r="B414" s="88" t="s">
        <v>233</v>
      </c>
      <c r="C414" s="4" t="s">
        <v>265</v>
      </c>
      <c r="D414" s="26">
        <v>3000</v>
      </c>
      <c r="E414" s="26">
        <v>5150</v>
      </c>
      <c r="F414" s="26">
        <v>3000</v>
      </c>
      <c r="G414" s="26">
        <f>SUM(D414+F414)</f>
        <v>6000</v>
      </c>
      <c r="H414" s="26">
        <f t="shared" si="13"/>
        <v>200</v>
      </c>
    </row>
    <row r="415" spans="1:8" ht="12.75">
      <c r="A415" s="57">
        <v>415200</v>
      </c>
      <c r="B415" s="88" t="s">
        <v>233</v>
      </c>
      <c r="C415" s="4" t="s">
        <v>266</v>
      </c>
      <c r="D415" s="26">
        <v>2000</v>
      </c>
      <c r="E415" s="26">
        <v>4000</v>
      </c>
      <c r="F415" s="26">
        <v>2000</v>
      </c>
      <c r="G415" s="26">
        <f>SUM(D415+F415)</f>
        <v>4000</v>
      </c>
      <c r="H415" s="26">
        <f t="shared" si="13"/>
        <v>200</v>
      </c>
    </row>
    <row r="416" spans="1:8" ht="12.75">
      <c r="A416" s="57">
        <v>415200</v>
      </c>
      <c r="B416" s="88" t="s">
        <v>233</v>
      </c>
      <c r="C416" s="4" t="s">
        <v>267</v>
      </c>
      <c r="D416" s="26">
        <v>5000</v>
      </c>
      <c r="E416" s="26">
        <v>3000</v>
      </c>
      <c r="F416" s="26">
        <v>1000</v>
      </c>
      <c r="G416" s="26">
        <f>SUM(D416+F416)</f>
        <v>6000</v>
      </c>
      <c r="H416" s="26">
        <f t="shared" si="13"/>
        <v>120</v>
      </c>
    </row>
    <row r="417" spans="1:8" ht="12.75">
      <c r="A417" s="57">
        <v>415200</v>
      </c>
      <c r="B417" s="88" t="s">
        <v>268</v>
      </c>
      <c r="C417" s="4" t="s">
        <v>269</v>
      </c>
      <c r="D417" s="26"/>
      <c r="E417" s="26"/>
      <c r="F417" s="26"/>
      <c r="G417" s="26">
        <f>SUM(D417+F417)</f>
        <v>0</v>
      </c>
      <c r="H417" s="26">
        <v>0</v>
      </c>
    </row>
    <row r="418" spans="1:8" ht="12.75">
      <c r="A418" s="57"/>
      <c r="B418" s="57"/>
      <c r="C418" s="4"/>
      <c r="D418" s="26"/>
      <c r="E418" s="26"/>
      <c r="F418" s="26"/>
      <c r="G418" s="26"/>
      <c r="H418" s="26"/>
    </row>
    <row r="419" spans="1:8" ht="12.75">
      <c r="A419" s="65">
        <v>416</v>
      </c>
      <c r="B419" s="65"/>
      <c r="C419" s="72" t="s">
        <v>241</v>
      </c>
      <c r="D419" s="23">
        <f>SUM(D420:D421)</f>
        <v>12000</v>
      </c>
      <c r="E419" s="23">
        <f>SUM(E420:E421)</f>
        <v>14750</v>
      </c>
      <c r="F419" s="23">
        <f>SUM(F420:F421)</f>
        <v>5500</v>
      </c>
      <c r="G419" s="23">
        <f>SUM(G420:G421)</f>
        <v>17500</v>
      </c>
      <c r="H419" s="23">
        <f t="shared" si="13"/>
        <v>145.83333333333331</v>
      </c>
    </row>
    <row r="420" spans="1:8" ht="12.75">
      <c r="A420" s="57">
        <v>416100</v>
      </c>
      <c r="B420" s="88" t="s">
        <v>270</v>
      </c>
      <c r="C420" s="4" t="s">
        <v>271</v>
      </c>
      <c r="D420" s="26">
        <v>9000</v>
      </c>
      <c r="E420" s="26">
        <v>9150</v>
      </c>
      <c r="F420" s="26">
        <v>2500</v>
      </c>
      <c r="G420" s="26">
        <f>SUM(D420+F420)</f>
        <v>11500</v>
      </c>
      <c r="H420" s="26">
        <f t="shared" si="13"/>
        <v>127.77777777777777</v>
      </c>
    </row>
    <row r="421" spans="1:8" ht="12.75">
      <c r="A421" s="57">
        <v>416100</v>
      </c>
      <c r="B421" s="57">
        <v>1060</v>
      </c>
      <c r="C421" s="4" t="s">
        <v>272</v>
      </c>
      <c r="D421" s="26">
        <v>3000</v>
      </c>
      <c r="E421" s="26">
        <v>5600</v>
      </c>
      <c r="F421" s="26">
        <v>3000</v>
      </c>
      <c r="G421" s="26">
        <f>SUM(D421+F421)</f>
        <v>6000</v>
      </c>
      <c r="H421" s="26">
        <f t="shared" si="13"/>
        <v>200</v>
      </c>
    </row>
    <row r="422" spans="1:8" ht="12.75">
      <c r="A422" s="57"/>
      <c r="B422" s="57"/>
      <c r="C422" s="4"/>
      <c r="D422" s="4"/>
      <c r="E422" s="4"/>
      <c r="F422" s="4"/>
      <c r="G422" s="4"/>
      <c r="H422" s="26"/>
    </row>
    <row r="423" spans="1:8" ht="12.75">
      <c r="A423" s="30">
        <v>51</v>
      </c>
      <c r="B423" s="30"/>
      <c r="C423" s="5" t="s">
        <v>183</v>
      </c>
      <c r="D423" s="23">
        <f>SUM(D424+D429)</f>
        <v>30000</v>
      </c>
      <c r="E423" s="23">
        <f>SUM(E424+E429)</f>
        <v>20110.17</v>
      </c>
      <c r="F423" s="23">
        <f>SUM(F424+F429)</f>
        <v>-5500</v>
      </c>
      <c r="G423" s="23">
        <f>SUM(G424+G429)</f>
        <v>24500</v>
      </c>
      <c r="H423" s="23">
        <f t="shared" si="13"/>
        <v>81.66666666666667</v>
      </c>
    </row>
    <row r="424" spans="1:8" ht="12.75">
      <c r="A424" s="65">
        <v>511</v>
      </c>
      <c r="B424" s="65"/>
      <c r="C424" s="72" t="s">
        <v>184</v>
      </c>
      <c r="D424" s="23">
        <f>SUM(D425:D427)</f>
        <v>20000</v>
      </c>
      <c r="E424" s="23">
        <f>SUM(E425:E427)</f>
        <v>15992</v>
      </c>
      <c r="F424" s="23">
        <f>SUM(F425:F427)</f>
        <v>-2500</v>
      </c>
      <c r="G424" s="23">
        <f>SUM(G425:G427)</f>
        <v>17500</v>
      </c>
      <c r="H424" s="23">
        <f t="shared" si="13"/>
        <v>87.5</v>
      </c>
    </row>
    <row r="425" spans="1:8" ht="12.75">
      <c r="A425" s="57">
        <v>511300</v>
      </c>
      <c r="B425" s="88" t="s">
        <v>214</v>
      </c>
      <c r="C425" s="4" t="s">
        <v>273</v>
      </c>
      <c r="D425" s="26">
        <v>15000</v>
      </c>
      <c r="E425" s="26">
        <v>14992</v>
      </c>
      <c r="F425" s="26">
        <v>500</v>
      </c>
      <c r="G425" s="26">
        <f>SUM(D425+F425)</f>
        <v>15500</v>
      </c>
      <c r="H425" s="26">
        <f t="shared" si="13"/>
        <v>103.33333333333334</v>
      </c>
    </row>
    <row r="426" spans="1:8" ht="12.75">
      <c r="A426" s="57">
        <v>511300</v>
      </c>
      <c r="B426" s="88" t="s">
        <v>257</v>
      </c>
      <c r="C426" s="4" t="s">
        <v>274</v>
      </c>
      <c r="D426" s="26">
        <v>5000</v>
      </c>
      <c r="E426" s="26"/>
      <c r="F426" s="40">
        <v>-4000</v>
      </c>
      <c r="G426" s="26">
        <f>SUM(D426+F426)</f>
        <v>1000</v>
      </c>
      <c r="H426" s="26">
        <f t="shared" si="13"/>
        <v>20</v>
      </c>
    </row>
    <row r="427" spans="1:8" ht="12.75">
      <c r="A427" s="57">
        <v>511700</v>
      </c>
      <c r="B427" s="88" t="s">
        <v>214</v>
      </c>
      <c r="C427" s="4" t="s">
        <v>275</v>
      </c>
      <c r="D427" s="26"/>
      <c r="E427" s="40">
        <v>1000</v>
      </c>
      <c r="F427" s="26">
        <v>1000</v>
      </c>
      <c r="G427" s="26">
        <f>SUM(D427+F427)</f>
        <v>1000</v>
      </c>
      <c r="H427" s="26">
        <v>0</v>
      </c>
    </row>
    <row r="428" spans="1:8" ht="12.75">
      <c r="A428" s="57"/>
      <c r="B428" s="88"/>
      <c r="C428" s="4"/>
      <c r="D428" s="26"/>
      <c r="E428" s="26"/>
      <c r="F428" s="26"/>
      <c r="G428" s="26"/>
      <c r="H428" s="26"/>
    </row>
    <row r="429" spans="1:8" ht="12.75">
      <c r="A429" s="65">
        <v>516</v>
      </c>
      <c r="B429" s="65"/>
      <c r="C429" s="72" t="s">
        <v>276</v>
      </c>
      <c r="D429" s="23">
        <f>SUM(D430:D431)</f>
        <v>10000</v>
      </c>
      <c r="E429" s="23">
        <f>SUM(E430:E431)</f>
        <v>4118.17</v>
      </c>
      <c r="F429" s="23">
        <f>SUM(F430:F431)</f>
        <v>-3000</v>
      </c>
      <c r="G429" s="23">
        <f>SUM(G430:G431)</f>
        <v>7000</v>
      </c>
      <c r="H429" s="23">
        <f t="shared" si="13"/>
        <v>70</v>
      </c>
    </row>
    <row r="430" spans="1:8" ht="12.75">
      <c r="A430" s="57">
        <v>516100</v>
      </c>
      <c r="B430" s="88" t="s">
        <v>214</v>
      </c>
      <c r="C430" s="4" t="s">
        <v>277</v>
      </c>
      <c r="D430" s="26">
        <v>2000</v>
      </c>
      <c r="E430" s="26">
        <v>1980.81</v>
      </c>
      <c r="F430" s="26"/>
      <c r="G430" s="26">
        <f>SUM(D430+F430)</f>
        <v>2000</v>
      </c>
      <c r="H430" s="26">
        <f t="shared" si="13"/>
        <v>100</v>
      </c>
    </row>
    <row r="431" spans="1:8" ht="12.75">
      <c r="A431" s="56">
        <v>516100</v>
      </c>
      <c r="B431" s="89" t="s">
        <v>214</v>
      </c>
      <c r="C431" s="28" t="s">
        <v>191</v>
      </c>
      <c r="D431" s="29">
        <v>8000</v>
      </c>
      <c r="E431" s="29">
        <v>2137.36</v>
      </c>
      <c r="F431" s="29">
        <v>-3000</v>
      </c>
      <c r="G431" s="29">
        <f>SUM(D431+F431)</f>
        <v>5000</v>
      </c>
      <c r="H431" s="29">
        <f t="shared" si="13"/>
        <v>62.5</v>
      </c>
    </row>
    <row r="432" spans="1:8" ht="12.75">
      <c r="A432" s="57"/>
      <c r="B432" s="57"/>
      <c r="C432" s="4"/>
      <c r="D432" s="26"/>
      <c r="E432" s="26"/>
      <c r="F432" s="26"/>
      <c r="G432" s="26"/>
      <c r="H432" s="26"/>
    </row>
    <row r="433" spans="1:8" ht="12.75">
      <c r="A433" s="4"/>
      <c r="B433" s="4"/>
      <c r="C433" s="19" t="s">
        <v>278</v>
      </c>
      <c r="D433" s="20">
        <f>SUM(D396+D423)</f>
        <v>177700</v>
      </c>
      <c r="E433" s="20">
        <f>SUM(E396+E423)</f>
        <v>127106</v>
      </c>
      <c r="F433" s="20">
        <f>SUM(F396+F423)</f>
        <v>-500</v>
      </c>
      <c r="G433" s="20">
        <f>SUM(G396+G423)</f>
        <v>177200</v>
      </c>
      <c r="H433" s="20">
        <f t="shared" si="13"/>
        <v>99.71862689926843</v>
      </c>
    </row>
    <row r="434" spans="1:8" ht="12.75">
      <c r="A434" s="4"/>
      <c r="B434" s="4"/>
      <c r="C434" s="5"/>
      <c r="D434" s="23"/>
      <c r="E434" s="37"/>
      <c r="F434" s="4"/>
      <c r="G434" s="26"/>
      <c r="H434" s="26"/>
    </row>
    <row r="435" spans="1:8" ht="12.75">
      <c r="A435" s="4"/>
      <c r="B435" s="4"/>
      <c r="C435" s="5"/>
      <c r="D435" s="23"/>
      <c r="E435" s="40"/>
      <c r="F435" s="26"/>
      <c r="G435" s="26"/>
      <c r="H435" s="26"/>
    </row>
    <row r="436" spans="1:8" ht="12.75">
      <c r="A436" s="5" t="s">
        <v>279</v>
      </c>
      <c r="B436" s="5"/>
      <c r="C436" s="5"/>
      <c r="D436" s="23"/>
      <c r="E436" s="23"/>
      <c r="F436" s="23"/>
      <c r="G436" s="23"/>
      <c r="H436" s="26"/>
    </row>
    <row r="437" spans="1:8" ht="12.75">
      <c r="A437" s="5" t="s">
        <v>280</v>
      </c>
      <c r="B437" s="5"/>
      <c r="C437" s="4"/>
      <c r="D437" s="23"/>
      <c r="E437" s="23"/>
      <c r="F437" s="23"/>
      <c r="G437" s="23"/>
      <c r="H437" s="26"/>
    </row>
    <row r="438" spans="1:8" ht="12.75">
      <c r="A438" s="4"/>
      <c r="B438" s="4"/>
      <c r="C438" s="4"/>
      <c r="D438" s="23"/>
      <c r="E438" s="23"/>
      <c r="F438" s="23"/>
      <c r="G438" s="23"/>
      <c r="H438" s="26"/>
    </row>
    <row r="439" spans="1:8" ht="12.75">
      <c r="A439" s="30">
        <v>41</v>
      </c>
      <c r="B439" s="30"/>
      <c r="C439" s="5" t="s">
        <v>159</v>
      </c>
      <c r="D439" s="23">
        <f>SUM(D440+D447+D473)</f>
        <v>2408200</v>
      </c>
      <c r="E439" s="23">
        <f>SUM(E440+E447+E473)</f>
        <v>1749177.22</v>
      </c>
      <c r="F439" s="23">
        <f>SUM(F440+F447+F473)</f>
        <v>138895</v>
      </c>
      <c r="G439" s="23">
        <f>SUM(G440+G447+G473)</f>
        <v>2547095</v>
      </c>
      <c r="H439" s="23">
        <f aca="true" t="shared" si="15" ref="H439:H497">SUM(G439/D439*100)</f>
        <v>105.76758574869196</v>
      </c>
    </row>
    <row r="440" spans="1:8" ht="12.75">
      <c r="A440" s="65">
        <v>411</v>
      </c>
      <c r="B440" s="65"/>
      <c r="C440" s="72" t="s">
        <v>34</v>
      </c>
      <c r="D440" s="23">
        <f>SUM(D441+D444)</f>
        <v>1900000</v>
      </c>
      <c r="E440" s="23">
        <f>SUM(E441+E444)</f>
        <v>1419973.68</v>
      </c>
      <c r="F440" s="23">
        <f>SUM(F441+F444)</f>
        <v>18400</v>
      </c>
      <c r="G440" s="23">
        <f>SUM(G441+G444)</f>
        <v>1918400</v>
      </c>
      <c r="H440" s="23">
        <f t="shared" si="15"/>
        <v>100.96842105263157</v>
      </c>
    </row>
    <row r="441" spans="1:8" ht="12.75">
      <c r="A441" s="65">
        <v>4111</v>
      </c>
      <c r="B441" s="65"/>
      <c r="C441" s="5" t="s">
        <v>160</v>
      </c>
      <c r="D441" s="23">
        <f>SUM(D442:D442)</f>
        <v>1525000</v>
      </c>
      <c r="E441" s="23">
        <f>SUM(E442:E442)</f>
        <v>1140077.13</v>
      </c>
      <c r="F441" s="23">
        <f>SUM(F442:F442)</f>
        <v>28400</v>
      </c>
      <c r="G441" s="23">
        <f>SUM(G442:G442)</f>
        <v>1553400</v>
      </c>
      <c r="H441" s="23">
        <f t="shared" si="15"/>
        <v>101.8622950819672</v>
      </c>
    </row>
    <row r="442" spans="1:8" ht="12.75">
      <c r="A442" s="57">
        <v>411100</v>
      </c>
      <c r="B442" s="88" t="s">
        <v>213</v>
      </c>
      <c r="C442" s="4" t="s">
        <v>281</v>
      </c>
      <c r="D442" s="26">
        <v>1525000</v>
      </c>
      <c r="E442" s="26">
        <v>1140077.13</v>
      </c>
      <c r="F442" s="26">
        <v>28400</v>
      </c>
      <c r="G442" s="26">
        <f>SUM(D442+F442)</f>
        <v>1553400</v>
      </c>
      <c r="H442" s="26">
        <f t="shared" si="15"/>
        <v>101.8622950819672</v>
      </c>
    </row>
    <row r="443" spans="1:8" ht="12.75">
      <c r="A443" s="57"/>
      <c r="B443" s="57"/>
      <c r="C443" s="4"/>
      <c r="D443" s="26"/>
      <c r="E443" s="26"/>
      <c r="F443" s="26"/>
      <c r="G443" s="26"/>
      <c r="H443" s="26"/>
    </row>
    <row r="444" spans="1:8" ht="12.75">
      <c r="A444" s="30">
        <v>4112</v>
      </c>
      <c r="B444" s="30"/>
      <c r="C444" s="5" t="s">
        <v>161</v>
      </c>
      <c r="D444" s="23">
        <f>SUM(D445)</f>
        <v>375000</v>
      </c>
      <c r="E444" s="23">
        <f>SUM(E445)</f>
        <v>279896.55</v>
      </c>
      <c r="F444" s="23">
        <f>SUM(F445)</f>
        <v>-10000</v>
      </c>
      <c r="G444" s="23">
        <f>SUM(G445)</f>
        <v>365000</v>
      </c>
      <c r="H444" s="23">
        <f t="shared" si="15"/>
        <v>97.33333333333334</v>
      </c>
    </row>
    <row r="445" spans="1:8" ht="12.75">
      <c r="A445" s="57">
        <v>411200</v>
      </c>
      <c r="B445" s="88" t="s">
        <v>213</v>
      </c>
      <c r="C445" s="4" t="s">
        <v>161</v>
      </c>
      <c r="D445" s="26">
        <v>375000</v>
      </c>
      <c r="E445" s="26">
        <v>279896.55</v>
      </c>
      <c r="F445" s="26">
        <v>-10000</v>
      </c>
      <c r="G445" s="26">
        <f>SUM(D445+F445)</f>
        <v>365000</v>
      </c>
      <c r="H445" s="23">
        <f t="shared" si="15"/>
        <v>97.33333333333334</v>
      </c>
    </row>
    <row r="446" spans="1:8" ht="12.75">
      <c r="A446" s="57"/>
      <c r="B446" s="57"/>
      <c r="C446" s="4"/>
      <c r="D446" s="26"/>
      <c r="E446" s="26"/>
      <c r="F446" s="26"/>
      <c r="G446" s="26"/>
      <c r="H446" s="26"/>
    </row>
    <row r="447" spans="1:8" ht="12.75">
      <c r="A447" s="65">
        <v>412</v>
      </c>
      <c r="B447" s="65"/>
      <c r="C447" s="72" t="s">
        <v>35</v>
      </c>
      <c r="D447" s="23">
        <f>SUM(D448:D472)</f>
        <v>311400</v>
      </c>
      <c r="E447" s="23">
        <f>SUM(E448:E472)</f>
        <v>230916.02</v>
      </c>
      <c r="F447" s="23">
        <f>SUM(F448:F472)</f>
        <v>119350</v>
      </c>
      <c r="G447" s="23">
        <f>SUM(G448:G472)</f>
        <v>430750</v>
      </c>
      <c r="H447" s="23">
        <f t="shared" si="15"/>
        <v>138.32691072575466</v>
      </c>
    </row>
    <row r="448" spans="1:8" ht="12.75">
      <c r="A448" s="57">
        <v>412100</v>
      </c>
      <c r="B448" s="88" t="s">
        <v>214</v>
      </c>
      <c r="C448" s="4" t="s">
        <v>222</v>
      </c>
      <c r="D448" s="26">
        <v>11000</v>
      </c>
      <c r="E448" s="26">
        <v>7908.19</v>
      </c>
      <c r="F448" s="26"/>
      <c r="G448" s="26">
        <f aca="true" t="shared" si="16" ref="G448:G471">SUM(D448+F448)</f>
        <v>11000</v>
      </c>
      <c r="H448" s="26">
        <f t="shared" si="15"/>
        <v>100</v>
      </c>
    </row>
    <row r="449" spans="1:8" ht="12.75">
      <c r="A449" s="57">
        <v>412200</v>
      </c>
      <c r="B449" s="88" t="s">
        <v>214</v>
      </c>
      <c r="C449" s="4" t="s">
        <v>282</v>
      </c>
      <c r="D449" s="26">
        <v>17000</v>
      </c>
      <c r="E449" s="26">
        <v>9873.81</v>
      </c>
      <c r="F449" s="26">
        <v>-2000</v>
      </c>
      <c r="G449" s="26">
        <f t="shared" si="16"/>
        <v>15000</v>
      </c>
      <c r="H449" s="26">
        <f t="shared" si="15"/>
        <v>88.23529411764706</v>
      </c>
    </row>
    <row r="450" spans="1:8" ht="12.75">
      <c r="A450" s="57">
        <v>412200</v>
      </c>
      <c r="B450" s="88" t="s">
        <v>214</v>
      </c>
      <c r="C450" s="4" t="s">
        <v>283</v>
      </c>
      <c r="D450" s="26">
        <v>20000</v>
      </c>
      <c r="E450" s="26">
        <v>5371.4</v>
      </c>
      <c r="F450" s="26">
        <v>-5000</v>
      </c>
      <c r="G450" s="26">
        <f t="shared" si="16"/>
        <v>15000</v>
      </c>
      <c r="H450" s="26">
        <f t="shared" si="15"/>
        <v>75</v>
      </c>
    </row>
    <row r="451" spans="1:8" ht="12.75">
      <c r="A451" s="57">
        <v>412200</v>
      </c>
      <c r="B451" s="88" t="s">
        <v>214</v>
      </c>
      <c r="C451" s="4" t="s">
        <v>284</v>
      </c>
      <c r="D451" s="26">
        <v>7000</v>
      </c>
      <c r="E451" s="26">
        <v>3973.74</v>
      </c>
      <c r="F451" s="26"/>
      <c r="G451" s="26">
        <f t="shared" si="16"/>
        <v>7000</v>
      </c>
      <c r="H451" s="26">
        <f t="shared" si="15"/>
        <v>100</v>
      </c>
    </row>
    <row r="452" spans="1:8" ht="12.75">
      <c r="A452" s="57">
        <v>412200</v>
      </c>
      <c r="B452" s="88" t="s">
        <v>214</v>
      </c>
      <c r="C452" s="4" t="s">
        <v>285</v>
      </c>
      <c r="D452" s="26">
        <v>35000</v>
      </c>
      <c r="E452" s="26">
        <v>29111.22</v>
      </c>
      <c r="F452" s="26">
        <v>6000</v>
      </c>
      <c r="G452" s="26">
        <f t="shared" si="16"/>
        <v>41000</v>
      </c>
      <c r="H452" s="26">
        <f t="shared" si="15"/>
        <v>117.14285714285715</v>
      </c>
    </row>
    <row r="453" spans="1:8" ht="12.75">
      <c r="A453" s="57">
        <v>412200</v>
      </c>
      <c r="B453" s="88" t="s">
        <v>214</v>
      </c>
      <c r="C453" s="4" t="s">
        <v>286</v>
      </c>
      <c r="D453" s="26">
        <v>10000</v>
      </c>
      <c r="E453" s="26">
        <v>5372.65</v>
      </c>
      <c r="F453" s="26">
        <v>-1500</v>
      </c>
      <c r="G453" s="26">
        <f t="shared" si="16"/>
        <v>8500</v>
      </c>
      <c r="H453" s="26">
        <f t="shared" si="15"/>
        <v>85</v>
      </c>
    </row>
    <row r="454" spans="1:8" ht="12.75">
      <c r="A454" s="57">
        <v>412600</v>
      </c>
      <c r="B454" s="88" t="s">
        <v>213</v>
      </c>
      <c r="C454" s="4" t="s">
        <v>167</v>
      </c>
      <c r="D454" s="26">
        <v>1000</v>
      </c>
      <c r="E454" s="26">
        <v>427.04</v>
      </c>
      <c r="F454" s="26">
        <v>300</v>
      </c>
      <c r="G454" s="26">
        <f t="shared" si="16"/>
        <v>1300</v>
      </c>
      <c r="H454" s="26">
        <f t="shared" si="15"/>
        <v>130</v>
      </c>
    </row>
    <row r="455" spans="1:8" ht="12.75">
      <c r="A455" s="57">
        <v>412700</v>
      </c>
      <c r="B455" s="88" t="s">
        <v>214</v>
      </c>
      <c r="C455" s="4" t="s">
        <v>287</v>
      </c>
      <c r="D455" s="26">
        <v>6000</v>
      </c>
      <c r="E455" s="26">
        <v>4848.86</v>
      </c>
      <c r="F455" s="26">
        <v>1000</v>
      </c>
      <c r="G455" s="26">
        <f t="shared" si="16"/>
        <v>7000</v>
      </c>
      <c r="H455" s="26">
        <f t="shared" si="15"/>
        <v>116.66666666666667</v>
      </c>
    </row>
    <row r="456" spans="1:8" ht="12.75">
      <c r="A456" s="57">
        <v>412700</v>
      </c>
      <c r="B456" s="88" t="s">
        <v>214</v>
      </c>
      <c r="C456" s="4" t="s">
        <v>288</v>
      </c>
      <c r="D456" s="26">
        <v>9000</v>
      </c>
      <c r="E456" s="26">
        <v>1284.18</v>
      </c>
      <c r="F456" s="26">
        <v>-3000</v>
      </c>
      <c r="G456" s="26">
        <f t="shared" si="16"/>
        <v>6000</v>
      </c>
      <c r="H456" s="26">
        <f t="shared" si="15"/>
        <v>66.66666666666666</v>
      </c>
    </row>
    <row r="457" spans="1:8" ht="12.75">
      <c r="A457" s="57">
        <v>412700</v>
      </c>
      <c r="B457" s="88" t="s">
        <v>214</v>
      </c>
      <c r="C457" s="4" t="s">
        <v>289</v>
      </c>
      <c r="D457" s="26">
        <v>12000</v>
      </c>
      <c r="E457" s="26">
        <v>17794.82</v>
      </c>
      <c r="F457" s="26">
        <v>11000</v>
      </c>
      <c r="G457" s="26">
        <f t="shared" si="16"/>
        <v>23000</v>
      </c>
      <c r="H457" s="26">
        <f t="shared" si="15"/>
        <v>191.66666666666669</v>
      </c>
    </row>
    <row r="458" spans="1:8" ht="12.75">
      <c r="A458" s="57">
        <v>412700</v>
      </c>
      <c r="B458" s="88" t="s">
        <v>214</v>
      </c>
      <c r="C458" s="4" t="s">
        <v>290</v>
      </c>
      <c r="D458" s="26">
        <v>5000</v>
      </c>
      <c r="E458" s="26">
        <v>5457.99</v>
      </c>
      <c r="F458" s="26">
        <v>2000</v>
      </c>
      <c r="G458" s="26">
        <f t="shared" si="16"/>
        <v>7000</v>
      </c>
      <c r="H458" s="26">
        <f t="shared" si="15"/>
        <v>140</v>
      </c>
    </row>
    <row r="459" spans="1:8" ht="12.75">
      <c r="A459" s="57">
        <v>412700</v>
      </c>
      <c r="B459" s="88" t="s">
        <v>214</v>
      </c>
      <c r="C459" s="4" t="s">
        <v>291</v>
      </c>
      <c r="D459" s="26">
        <v>8000</v>
      </c>
      <c r="E459" s="26">
        <v>3510</v>
      </c>
      <c r="F459" s="26">
        <v>-3000</v>
      </c>
      <c r="G459" s="26">
        <f t="shared" si="16"/>
        <v>5000</v>
      </c>
      <c r="H459" s="26">
        <f t="shared" si="15"/>
        <v>62.5</v>
      </c>
    </row>
    <row r="460" spans="1:8" ht="12.75">
      <c r="A460" s="57">
        <v>412700</v>
      </c>
      <c r="B460" s="88" t="s">
        <v>214</v>
      </c>
      <c r="C460" s="4" t="s">
        <v>292</v>
      </c>
      <c r="D460" s="26">
        <v>7200</v>
      </c>
      <c r="E460" s="26"/>
      <c r="F460" s="26">
        <v>-700</v>
      </c>
      <c r="G460" s="26">
        <f t="shared" si="16"/>
        <v>6500</v>
      </c>
      <c r="H460" s="26">
        <f t="shared" si="15"/>
        <v>90.27777777777779</v>
      </c>
    </row>
    <row r="461" spans="1:8" ht="12.75">
      <c r="A461" s="57">
        <v>412700</v>
      </c>
      <c r="B461" s="88" t="s">
        <v>214</v>
      </c>
      <c r="C461" s="4" t="s">
        <v>293</v>
      </c>
      <c r="D461" s="26"/>
      <c r="E461" s="26">
        <v>14996.59</v>
      </c>
      <c r="F461" s="26">
        <v>19100</v>
      </c>
      <c r="G461" s="26">
        <f t="shared" si="16"/>
        <v>19100</v>
      </c>
      <c r="H461" s="26">
        <v>0</v>
      </c>
    </row>
    <row r="462" spans="1:8" ht="12.75">
      <c r="A462" s="57">
        <v>412900</v>
      </c>
      <c r="B462" s="88" t="s">
        <v>214</v>
      </c>
      <c r="C462" s="4" t="s">
        <v>294</v>
      </c>
      <c r="D462" s="26">
        <v>900</v>
      </c>
      <c r="E462" s="26">
        <v>600</v>
      </c>
      <c r="F462" s="26"/>
      <c r="G462" s="26">
        <f t="shared" si="16"/>
        <v>900</v>
      </c>
      <c r="H462" s="26">
        <f t="shared" si="15"/>
        <v>100</v>
      </c>
    </row>
    <row r="463" spans="1:8" ht="12.75">
      <c r="A463" s="57">
        <v>412900</v>
      </c>
      <c r="B463" s="88" t="s">
        <v>214</v>
      </c>
      <c r="C463" s="4" t="s">
        <v>295</v>
      </c>
      <c r="D463" s="26">
        <v>2000</v>
      </c>
      <c r="E463" s="26">
        <v>1013</v>
      </c>
      <c r="F463" s="26"/>
      <c r="G463" s="26">
        <f t="shared" si="16"/>
        <v>2000</v>
      </c>
      <c r="H463" s="26">
        <f t="shared" si="15"/>
        <v>100</v>
      </c>
    </row>
    <row r="464" spans="1:8" ht="12.75">
      <c r="A464" s="57">
        <v>412900</v>
      </c>
      <c r="B464" s="88" t="s">
        <v>213</v>
      </c>
      <c r="C464" s="4" t="s">
        <v>296</v>
      </c>
      <c r="D464" s="26">
        <v>2500</v>
      </c>
      <c r="E464" s="26">
        <v>2523.46</v>
      </c>
      <c r="F464" s="26">
        <v>50</v>
      </c>
      <c r="G464" s="26">
        <f t="shared" si="16"/>
        <v>2550</v>
      </c>
      <c r="H464" s="26">
        <f t="shared" si="15"/>
        <v>102</v>
      </c>
    </row>
    <row r="465" spans="1:8" ht="12.75">
      <c r="A465" s="57">
        <v>412900</v>
      </c>
      <c r="B465" s="88" t="s">
        <v>214</v>
      </c>
      <c r="C465" s="4" t="s">
        <v>297</v>
      </c>
      <c r="D465" s="26">
        <v>3000</v>
      </c>
      <c r="E465" s="26">
        <v>19188.67</v>
      </c>
      <c r="F465" s="26">
        <v>19200</v>
      </c>
      <c r="G465" s="26">
        <f t="shared" si="16"/>
        <v>22200</v>
      </c>
      <c r="H465" s="26">
        <f t="shared" si="15"/>
        <v>740</v>
      </c>
    </row>
    <row r="466" spans="1:8" ht="12.75">
      <c r="A466" s="57">
        <v>412900</v>
      </c>
      <c r="B466" s="88" t="s">
        <v>214</v>
      </c>
      <c r="C466" s="4" t="s">
        <v>298</v>
      </c>
      <c r="D466" s="26"/>
      <c r="E466" s="26"/>
      <c r="F466" s="26">
        <v>167800</v>
      </c>
      <c r="G466" s="26">
        <f t="shared" si="16"/>
        <v>167800</v>
      </c>
      <c r="H466" s="26">
        <v>0</v>
      </c>
    </row>
    <row r="467" spans="1:8" ht="12.75">
      <c r="A467" s="57">
        <v>412900</v>
      </c>
      <c r="B467" s="88" t="s">
        <v>213</v>
      </c>
      <c r="C467" s="4" t="s">
        <v>299</v>
      </c>
      <c r="D467" s="26">
        <v>3200</v>
      </c>
      <c r="E467" s="26">
        <v>2768.33</v>
      </c>
      <c r="F467" s="26">
        <v>1200</v>
      </c>
      <c r="G467" s="26">
        <f t="shared" si="16"/>
        <v>4400</v>
      </c>
      <c r="H467" s="26">
        <f t="shared" si="15"/>
        <v>137.5</v>
      </c>
    </row>
    <row r="468" spans="1:8" ht="12.75">
      <c r="A468" s="57">
        <v>412900</v>
      </c>
      <c r="B468" s="88" t="s">
        <v>213</v>
      </c>
      <c r="C468" s="4" t="s">
        <v>300</v>
      </c>
      <c r="D468" s="26">
        <v>25000</v>
      </c>
      <c r="E468" s="26"/>
      <c r="F468" s="26">
        <v>-25000</v>
      </c>
      <c r="G468" s="26">
        <f t="shared" si="16"/>
        <v>0</v>
      </c>
      <c r="H468" s="26">
        <f t="shared" si="15"/>
        <v>0</v>
      </c>
    </row>
    <row r="469" spans="1:8" ht="12.75">
      <c r="A469" s="57">
        <v>412900</v>
      </c>
      <c r="B469" s="88" t="s">
        <v>213</v>
      </c>
      <c r="C469" s="4" t="s">
        <v>301</v>
      </c>
      <c r="D469" s="26">
        <v>1300</v>
      </c>
      <c r="E469" s="26">
        <v>1886.32</v>
      </c>
      <c r="F469" s="26">
        <v>2000</v>
      </c>
      <c r="G469" s="26">
        <f t="shared" si="16"/>
        <v>3300</v>
      </c>
      <c r="H469" s="26">
        <f t="shared" si="15"/>
        <v>253.84615384615384</v>
      </c>
    </row>
    <row r="470" spans="1:8" ht="12.75">
      <c r="A470" s="57">
        <v>412900</v>
      </c>
      <c r="B470" s="88" t="s">
        <v>214</v>
      </c>
      <c r="C470" s="4" t="s">
        <v>302</v>
      </c>
      <c r="D470" s="26">
        <v>120000</v>
      </c>
      <c r="E470" s="26">
        <v>90035</v>
      </c>
      <c r="F470" s="26">
        <v>-70000</v>
      </c>
      <c r="G470" s="26">
        <f t="shared" si="16"/>
        <v>50000</v>
      </c>
      <c r="H470" s="26">
        <f t="shared" si="15"/>
        <v>41.66666666666667</v>
      </c>
    </row>
    <row r="471" spans="1:8" ht="12.75">
      <c r="A471" s="57">
        <v>412900</v>
      </c>
      <c r="B471" s="88" t="s">
        <v>214</v>
      </c>
      <c r="C471" s="4" t="s">
        <v>303</v>
      </c>
      <c r="D471" s="26">
        <v>5300</v>
      </c>
      <c r="E471" s="26">
        <v>2970.75</v>
      </c>
      <c r="F471" s="26">
        <v>-100</v>
      </c>
      <c r="G471" s="26">
        <f t="shared" si="16"/>
        <v>5200</v>
      </c>
      <c r="H471" s="26">
        <f t="shared" si="15"/>
        <v>98.11320754716981</v>
      </c>
    </row>
    <row r="472" spans="1:8" ht="12.75">
      <c r="A472" s="4"/>
      <c r="B472" s="4"/>
      <c r="C472" s="26"/>
      <c r="D472" s="26"/>
      <c r="E472" s="26"/>
      <c r="F472" s="26"/>
      <c r="G472" s="26"/>
      <c r="H472" s="23"/>
    </row>
    <row r="473" spans="1:8" ht="12.75">
      <c r="A473" s="65">
        <v>413</v>
      </c>
      <c r="B473" s="65"/>
      <c r="C473" s="72" t="s">
        <v>304</v>
      </c>
      <c r="D473" s="23">
        <f>SUM(D474:D477)</f>
        <v>196800</v>
      </c>
      <c r="E473" s="23">
        <f>SUM(E474:E477)</f>
        <v>98287.51999999999</v>
      </c>
      <c r="F473" s="23">
        <f>SUM(F474:F477)</f>
        <v>1145</v>
      </c>
      <c r="G473" s="23">
        <f>SUM(G474:G477)</f>
        <v>197945</v>
      </c>
      <c r="H473" s="23">
        <f t="shared" si="15"/>
        <v>100.58180894308944</v>
      </c>
    </row>
    <row r="474" spans="1:8" ht="12.75">
      <c r="A474" s="57">
        <v>413100</v>
      </c>
      <c r="B474" s="88" t="s">
        <v>305</v>
      </c>
      <c r="C474" s="4" t="s">
        <v>306</v>
      </c>
      <c r="D474" s="26">
        <v>176945</v>
      </c>
      <c r="E474" s="26">
        <v>93052.23</v>
      </c>
      <c r="F474" s="26"/>
      <c r="G474" s="26">
        <f>SUM(D474+F474)</f>
        <v>176945</v>
      </c>
      <c r="H474" s="26">
        <f t="shared" si="15"/>
        <v>100</v>
      </c>
    </row>
    <row r="475" spans="1:8" ht="12.75">
      <c r="A475" s="57">
        <v>413400</v>
      </c>
      <c r="B475" s="88" t="s">
        <v>305</v>
      </c>
      <c r="C475" s="4" t="s">
        <v>307</v>
      </c>
      <c r="D475" s="26">
        <v>7700</v>
      </c>
      <c r="E475" s="26">
        <v>5235.29</v>
      </c>
      <c r="F475" s="40">
        <v>8300</v>
      </c>
      <c r="G475" s="40">
        <f>SUM(D475+F475)</f>
        <v>16000</v>
      </c>
      <c r="H475" s="26">
        <f t="shared" si="15"/>
        <v>207.79220779220776</v>
      </c>
    </row>
    <row r="476" spans="1:8" ht="12.75">
      <c r="A476" s="57">
        <v>413400</v>
      </c>
      <c r="B476" s="88" t="s">
        <v>305</v>
      </c>
      <c r="C476" s="4" t="s">
        <v>308</v>
      </c>
      <c r="D476" s="26">
        <v>10155</v>
      </c>
      <c r="E476" s="26"/>
      <c r="F476" s="26">
        <v>-5155</v>
      </c>
      <c r="G476" s="26">
        <f>SUM(D476+F476)</f>
        <v>5000</v>
      </c>
      <c r="H476" s="26">
        <f t="shared" si="15"/>
        <v>49.23682914820285</v>
      </c>
    </row>
    <row r="477" spans="1:8" ht="12.75">
      <c r="A477" s="57">
        <v>413900</v>
      </c>
      <c r="B477" s="88" t="s">
        <v>305</v>
      </c>
      <c r="C477" s="4" t="s">
        <v>309</v>
      </c>
      <c r="D477" s="26">
        <v>2000</v>
      </c>
      <c r="E477" s="26"/>
      <c r="F477" s="40">
        <v>-2000</v>
      </c>
      <c r="G477" s="26">
        <f>SUM(D477+F477)</f>
        <v>0</v>
      </c>
      <c r="H477" s="26">
        <f t="shared" si="15"/>
        <v>0</v>
      </c>
    </row>
    <row r="478" spans="1:8" ht="12.75">
      <c r="A478" s="57"/>
      <c r="B478" s="57"/>
      <c r="C478" s="4"/>
      <c r="D478" s="26"/>
      <c r="E478" s="26"/>
      <c r="F478" s="26"/>
      <c r="G478" s="26"/>
      <c r="H478" s="26"/>
    </row>
    <row r="479" spans="1:8" ht="12.75">
      <c r="A479" s="30">
        <v>62</v>
      </c>
      <c r="B479" s="30"/>
      <c r="C479" s="5" t="s">
        <v>205</v>
      </c>
      <c r="D479" s="23">
        <f>SUM(D480)</f>
        <v>621800</v>
      </c>
      <c r="E479" s="23">
        <f>SUM(E480)</f>
        <v>305316.28</v>
      </c>
      <c r="F479" s="23">
        <f>SUM(F480)</f>
        <v>174170</v>
      </c>
      <c r="G479" s="23">
        <f>SUM(G480)</f>
        <v>795970</v>
      </c>
      <c r="H479" s="23">
        <f t="shared" si="15"/>
        <v>128.0106143454487</v>
      </c>
    </row>
    <row r="480" spans="1:8" ht="12.75">
      <c r="A480" s="65">
        <v>621</v>
      </c>
      <c r="B480" s="65"/>
      <c r="C480" s="72" t="s">
        <v>205</v>
      </c>
      <c r="D480" s="23">
        <f>SUM(D481:D484)</f>
        <v>621800</v>
      </c>
      <c r="E480" s="23">
        <f>SUM(E481:E484)</f>
        <v>305316.28</v>
      </c>
      <c r="F480" s="23">
        <f>SUM(F481:F484)</f>
        <v>174170</v>
      </c>
      <c r="G480" s="23">
        <f>SUM(G481:G484)</f>
        <v>795970</v>
      </c>
      <c r="H480" s="23">
        <f t="shared" si="15"/>
        <v>128.0106143454487</v>
      </c>
    </row>
    <row r="481" spans="1:8" ht="12.75">
      <c r="A481" s="57">
        <v>621100</v>
      </c>
      <c r="B481" s="88" t="s">
        <v>305</v>
      </c>
      <c r="C481" s="4" t="s">
        <v>206</v>
      </c>
      <c r="D481" s="26">
        <v>619800</v>
      </c>
      <c r="E481" s="26">
        <v>305316.28</v>
      </c>
      <c r="F481" s="26"/>
      <c r="G481" s="26">
        <f>SUM(D481+F481)</f>
        <v>619800</v>
      </c>
      <c r="H481" s="26">
        <f t="shared" si="15"/>
        <v>100</v>
      </c>
    </row>
    <row r="482" spans="1:8" ht="12.75">
      <c r="A482" s="57">
        <v>621900</v>
      </c>
      <c r="B482" s="88" t="s">
        <v>305</v>
      </c>
      <c r="C482" s="4" t="s">
        <v>310</v>
      </c>
      <c r="D482" s="26">
        <v>2000</v>
      </c>
      <c r="E482" s="26"/>
      <c r="F482" s="26">
        <v>-2000</v>
      </c>
      <c r="G482" s="26">
        <f>SUM(D482+F482)</f>
        <v>0</v>
      </c>
      <c r="H482" s="26">
        <f t="shared" si="15"/>
        <v>0</v>
      </c>
    </row>
    <row r="483" spans="1:8" ht="12.75">
      <c r="A483" s="57">
        <v>621900</v>
      </c>
      <c r="B483" s="88" t="s">
        <v>305</v>
      </c>
      <c r="C483" s="4" t="s">
        <v>311</v>
      </c>
      <c r="D483" s="26"/>
      <c r="E483" s="26"/>
      <c r="F483" s="26">
        <v>120000</v>
      </c>
      <c r="G483" s="26">
        <f>SUM(D483+F483)</f>
        <v>120000</v>
      </c>
      <c r="H483" s="26">
        <v>0</v>
      </c>
    </row>
    <row r="484" spans="1:8" ht="12.75">
      <c r="A484" s="56">
        <v>621900</v>
      </c>
      <c r="B484" s="89" t="s">
        <v>305</v>
      </c>
      <c r="C484" s="28" t="s">
        <v>312</v>
      </c>
      <c r="D484" s="29"/>
      <c r="E484" s="29"/>
      <c r="F484" s="29">
        <v>56170</v>
      </c>
      <c r="G484" s="29">
        <f>SUM(D484+F484)</f>
        <v>56170</v>
      </c>
      <c r="H484" s="29">
        <v>0</v>
      </c>
    </row>
    <row r="485" spans="1:8" ht="12.75">
      <c r="A485" s="4"/>
      <c r="B485" s="4"/>
      <c r="C485" s="4"/>
      <c r="D485" s="26"/>
      <c r="E485" s="26"/>
      <c r="F485" s="26"/>
      <c r="G485" s="26"/>
      <c r="H485" s="26"/>
    </row>
    <row r="486" spans="1:8" ht="12.75">
      <c r="A486" s="4"/>
      <c r="B486" s="4"/>
      <c r="C486" s="19" t="s">
        <v>313</v>
      </c>
      <c r="D486" s="20">
        <f>SUM(D479+D439)</f>
        <v>3030000</v>
      </c>
      <c r="E486" s="20">
        <f>SUM(E479+E439)</f>
        <v>2054493.5</v>
      </c>
      <c r="F486" s="20">
        <f>SUM(F479+F439)</f>
        <v>313065</v>
      </c>
      <c r="G486" s="20">
        <f>SUM(G479+G439)</f>
        <v>3343065</v>
      </c>
      <c r="H486" s="20">
        <f t="shared" si="15"/>
        <v>110.33217821782178</v>
      </c>
    </row>
    <row r="487" spans="1:8" ht="12.75">
      <c r="A487" s="4"/>
      <c r="B487" s="4"/>
      <c r="C487" s="5"/>
      <c r="D487" s="23"/>
      <c r="E487" s="4"/>
      <c r="F487" s="4"/>
      <c r="G487" s="26"/>
      <c r="H487" s="26"/>
    </row>
    <row r="488" spans="1:8" ht="12.75">
      <c r="A488" s="4"/>
      <c r="B488" s="4"/>
      <c r="C488" s="5"/>
      <c r="D488" s="23"/>
      <c r="E488" s="26"/>
      <c r="F488" s="26"/>
      <c r="G488" s="4"/>
      <c r="H488" s="26"/>
    </row>
    <row r="489" spans="1:8" ht="12.75">
      <c r="A489" s="5" t="s">
        <v>314</v>
      </c>
      <c r="B489" s="5"/>
      <c r="C489" s="5"/>
      <c r="D489" s="26"/>
      <c r="E489" s="26"/>
      <c r="F489" s="4"/>
      <c r="G489" s="4"/>
      <c r="H489" s="26"/>
    </row>
    <row r="490" spans="1:8" ht="12.75">
      <c r="A490" s="5" t="s">
        <v>315</v>
      </c>
      <c r="B490" s="5"/>
      <c r="C490" s="5"/>
      <c r="D490" s="23"/>
      <c r="E490" s="4"/>
      <c r="F490" s="4"/>
      <c r="G490" s="4"/>
      <c r="H490" s="26"/>
    </row>
    <row r="491" spans="1:8" ht="12.75">
      <c r="A491" s="5"/>
      <c r="B491" s="5"/>
      <c r="C491" s="5"/>
      <c r="D491" s="23"/>
      <c r="E491" s="4"/>
      <c r="F491" s="4"/>
      <c r="G491" s="4"/>
      <c r="H491" s="26"/>
    </row>
    <row r="492" spans="1:8" ht="12.75">
      <c r="A492" s="30">
        <v>41</v>
      </c>
      <c r="B492" s="30"/>
      <c r="C492" s="5" t="s">
        <v>159</v>
      </c>
      <c r="D492" s="23">
        <f>SUM(D494+D499+D505+D552)</f>
        <v>1013700</v>
      </c>
      <c r="E492" s="23">
        <f>SUM(E494+E499+E505+E552)</f>
        <v>721256.47</v>
      </c>
      <c r="F492" s="23">
        <f>SUM(F494+F499+F505+F552)</f>
        <v>-9400</v>
      </c>
      <c r="G492" s="23">
        <f>SUM(G494+G499+G505+G552)</f>
        <v>1004300</v>
      </c>
      <c r="H492" s="23">
        <f t="shared" si="15"/>
        <v>99.07270395580547</v>
      </c>
    </row>
    <row r="493" spans="1:8" ht="12.75">
      <c r="A493" s="30"/>
      <c r="B493" s="30"/>
      <c r="C493" s="5"/>
      <c r="D493" s="23"/>
      <c r="E493" s="23"/>
      <c r="F493" s="23"/>
      <c r="G493" s="23"/>
      <c r="H493" s="26"/>
    </row>
    <row r="494" spans="1:8" ht="12.75">
      <c r="A494" s="65">
        <v>412</v>
      </c>
      <c r="B494" s="65"/>
      <c r="C494" s="72" t="s">
        <v>35</v>
      </c>
      <c r="D494" s="23">
        <f>SUM(D495:D497)</f>
        <v>1000</v>
      </c>
      <c r="E494" s="23">
        <f>SUM(E495:E497)</f>
        <v>2395.22</v>
      </c>
      <c r="F494" s="23">
        <f>SUM(F495:F497)</f>
        <v>2300</v>
      </c>
      <c r="G494" s="23">
        <f>SUM(G495:G497)</f>
        <v>3300</v>
      </c>
      <c r="H494" s="23">
        <f t="shared" si="15"/>
        <v>330</v>
      </c>
    </row>
    <row r="495" spans="1:8" ht="12.75">
      <c r="A495" s="57">
        <v>412600</v>
      </c>
      <c r="B495" s="88" t="s">
        <v>213</v>
      </c>
      <c r="C495" s="4" t="s">
        <v>167</v>
      </c>
      <c r="D495" s="26">
        <v>500</v>
      </c>
      <c r="E495" s="26">
        <v>140</v>
      </c>
      <c r="F495" s="26"/>
      <c r="G495" s="26">
        <f>SUM(D495+F495)</f>
        <v>500</v>
      </c>
      <c r="H495" s="26">
        <f t="shared" si="15"/>
        <v>100</v>
      </c>
    </row>
    <row r="496" spans="1:8" ht="12.75">
      <c r="A496" s="57">
        <v>412900</v>
      </c>
      <c r="B496" s="88" t="s">
        <v>213</v>
      </c>
      <c r="C496" s="4" t="s">
        <v>316</v>
      </c>
      <c r="D496" s="26"/>
      <c r="E496" s="26">
        <v>2255.22</v>
      </c>
      <c r="F496" s="26">
        <v>2300</v>
      </c>
      <c r="G496" s="26">
        <f>SUM(D496+F496)</f>
        <v>2300</v>
      </c>
      <c r="H496" s="26">
        <v>0</v>
      </c>
    </row>
    <row r="497" spans="1:8" ht="12.75">
      <c r="A497" s="57">
        <v>412900</v>
      </c>
      <c r="B497" s="88" t="s">
        <v>214</v>
      </c>
      <c r="C497" s="4" t="s">
        <v>170</v>
      </c>
      <c r="D497" s="26">
        <v>500</v>
      </c>
      <c r="E497" s="26"/>
      <c r="F497" s="26"/>
      <c r="G497" s="26">
        <f>SUM(D497+F497)</f>
        <v>500</v>
      </c>
      <c r="H497" s="26">
        <f t="shared" si="15"/>
        <v>100</v>
      </c>
    </row>
    <row r="498" spans="1:8" ht="12.75">
      <c r="A498" s="57"/>
      <c r="B498" s="88"/>
      <c r="C498" s="4"/>
      <c r="D498" s="26"/>
      <c r="E498" s="26"/>
      <c r="F498" s="26"/>
      <c r="G498" s="26"/>
      <c r="H498" s="26"/>
    </row>
    <row r="499" spans="1:8" ht="12.75">
      <c r="A499" s="67">
        <v>414</v>
      </c>
      <c r="B499" s="95"/>
      <c r="C499" s="34" t="s">
        <v>317</v>
      </c>
      <c r="D499" s="23">
        <f>SUM(D500)</f>
        <v>38200</v>
      </c>
      <c r="E499" s="23">
        <f>SUM(E500)</f>
        <v>22950.04</v>
      </c>
      <c r="F499" s="23">
        <f>SUM(F500)</f>
        <v>-4000</v>
      </c>
      <c r="G499" s="23">
        <f>SUM(G500)</f>
        <v>34200</v>
      </c>
      <c r="H499" s="23">
        <f aca="true" t="shared" si="17" ref="H499:H562">SUM(G499/D499*100)</f>
        <v>89.52879581151832</v>
      </c>
    </row>
    <row r="500" spans="1:8" ht="12.75">
      <c r="A500" s="96">
        <v>4141</v>
      </c>
      <c r="B500" s="97"/>
      <c r="C500" s="82" t="s">
        <v>37</v>
      </c>
      <c r="D500" s="23">
        <f>SUM(D501:D503)</f>
        <v>38200</v>
      </c>
      <c r="E500" s="23">
        <f>SUM(E501:E503)</f>
        <v>22950.04</v>
      </c>
      <c r="F500" s="23">
        <f>SUM(F501:F503)</f>
        <v>-4000</v>
      </c>
      <c r="G500" s="23">
        <f>SUM(G501:G503)</f>
        <v>34200</v>
      </c>
      <c r="H500" s="23">
        <f t="shared" si="17"/>
        <v>89.52879581151832</v>
      </c>
    </row>
    <row r="501" spans="1:8" ht="12.75">
      <c r="A501" s="96">
        <v>414100</v>
      </c>
      <c r="B501" s="97" t="s">
        <v>318</v>
      </c>
      <c r="C501" s="82" t="s">
        <v>319</v>
      </c>
      <c r="D501" s="23"/>
      <c r="E501" s="23"/>
      <c r="F501" s="23"/>
      <c r="G501" s="23"/>
      <c r="H501" s="23"/>
    </row>
    <row r="502" spans="1:8" ht="12.75">
      <c r="A502" s="68">
        <v>414100</v>
      </c>
      <c r="B502" s="98" t="s">
        <v>320</v>
      </c>
      <c r="C502" s="37" t="s">
        <v>321</v>
      </c>
      <c r="D502" s="26">
        <v>30000</v>
      </c>
      <c r="E502" s="26">
        <v>20500</v>
      </c>
      <c r="F502" s="26"/>
      <c r="G502" s="26">
        <f>SUM(D502+F502)</f>
        <v>30000</v>
      </c>
      <c r="H502" s="26">
        <f t="shared" si="17"/>
        <v>100</v>
      </c>
    </row>
    <row r="503" spans="1:8" ht="12.75">
      <c r="A503" s="68">
        <v>414100</v>
      </c>
      <c r="B503" s="98" t="s">
        <v>322</v>
      </c>
      <c r="C503" s="37" t="s">
        <v>323</v>
      </c>
      <c r="D503" s="26">
        <v>8200</v>
      </c>
      <c r="E503" s="26">
        <v>2450.04</v>
      </c>
      <c r="F503" s="26">
        <v>-4000</v>
      </c>
      <c r="G503" s="26">
        <f>SUM(D503+F503)</f>
        <v>4200</v>
      </c>
      <c r="H503" s="26">
        <f t="shared" si="17"/>
        <v>51.21951219512195</v>
      </c>
    </row>
    <row r="504" spans="1:8" ht="12.75">
      <c r="A504" s="57"/>
      <c r="B504" s="88"/>
      <c r="C504" s="4"/>
      <c r="D504" s="26"/>
      <c r="E504" s="26"/>
      <c r="F504" s="26"/>
      <c r="G504" s="26"/>
      <c r="H504" s="26"/>
    </row>
    <row r="505" spans="1:8" ht="12.75">
      <c r="A505" s="65">
        <v>415</v>
      </c>
      <c r="B505" s="65"/>
      <c r="C505" s="5" t="s">
        <v>324</v>
      </c>
      <c r="D505" s="23">
        <f>SUM(D506+D545)</f>
        <v>889500</v>
      </c>
      <c r="E505" s="23">
        <f>SUM(E506+E545)</f>
        <v>614805.21</v>
      </c>
      <c r="F505" s="23">
        <f>SUM(F506+F545)</f>
        <v>-13200</v>
      </c>
      <c r="G505" s="23">
        <f>SUM(G506+G545)</f>
        <v>876300</v>
      </c>
      <c r="H505" s="23">
        <f t="shared" si="17"/>
        <v>98.51602023608768</v>
      </c>
    </row>
    <row r="506" spans="1:8" ht="12.75">
      <c r="A506" s="65">
        <v>4152</v>
      </c>
      <c r="B506" s="65"/>
      <c r="C506" s="72" t="s">
        <v>325</v>
      </c>
      <c r="D506" s="23">
        <f>SUM(D507+D511+D522+D525+D528+D536)</f>
        <v>727500</v>
      </c>
      <c r="E506" s="23">
        <f>SUM(E507+E511+E522+E525+E528+E536)</f>
        <v>551655.21</v>
      </c>
      <c r="F506" s="23">
        <f>SUM(F507+F511+F522+F525+F528+F536)</f>
        <v>16300</v>
      </c>
      <c r="G506" s="23">
        <f>SUM(G507+G511+G522+G525+G528+G536)</f>
        <v>743800</v>
      </c>
      <c r="H506" s="23">
        <f t="shared" si="17"/>
        <v>102.2405498281787</v>
      </c>
    </row>
    <row r="507" spans="1:8" ht="12.75">
      <c r="A507" s="65">
        <v>4152</v>
      </c>
      <c r="B507" s="65"/>
      <c r="C507" s="72" t="s">
        <v>326</v>
      </c>
      <c r="D507" s="23">
        <f>SUM(D508:D509)</f>
        <v>24000</v>
      </c>
      <c r="E507" s="23">
        <f>SUM(E508:E509)</f>
        <v>18500.01</v>
      </c>
      <c r="F507" s="23">
        <f>SUM(F508:F509)</f>
        <v>300</v>
      </c>
      <c r="G507" s="23">
        <f>SUM(G508:G509)</f>
        <v>24300</v>
      </c>
      <c r="H507" s="23">
        <f t="shared" si="17"/>
        <v>101.25</v>
      </c>
    </row>
    <row r="508" spans="1:8" ht="12.75">
      <c r="A508" s="57">
        <v>415200</v>
      </c>
      <c r="B508" s="57">
        <v>1090</v>
      </c>
      <c r="C508" s="4" t="s">
        <v>327</v>
      </c>
      <c r="D508" s="26">
        <v>22000</v>
      </c>
      <c r="E508" s="26">
        <v>16500.01</v>
      </c>
      <c r="F508" s="26"/>
      <c r="G508" s="26">
        <f>SUM(D508+F508)</f>
        <v>22000</v>
      </c>
      <c r="H508" s="26">
        <f t="shared" si="17"/>
        <v>100</v>
      </c>
    </row>
    <row r="509" spans="1:8" ht="12.75">
      <c r="A509" s="57">
        <v>415200</v>
      </c>
      <c r="B509" s="57">
        <v>1090</v>
      </c>
      <c r="C509" s="4" t="s">
        <v>328</v>
      </c>
      <c r="D509" s="26">
        <v>2000</v>
      </c>
      <c r="E509" s="26">
        <v>2000</v>
      </c>
      <c r="F509" s="40">
        <v>300</v>
      </c>
      <c r="G509" s="40">
        <f>SUM(D509+F509)</f>
        <v>2300</v>
      </c>
      <c r="H509" s="26">
        <f t="shared" si="17"/>
        <v>114.99999999999999</v>
      </c>
    </row>
    <row r="510" spans="1:8" ht="12.75">
      <c r="A510" s="57"/>
      <c r="B510" s="57"/>
      <c r="C510" s="4"/>
      <c r="D510" s="26"/>
      <c r="E510" s="26"/>
      <c r="F510" s="26"/>
      <c r="G510" s="26"/>
      <c r="H510" s="26"/>
    </row>
    <row r="511" spans="1:8" ht="12.75">
      <c r="A511" s="30">
        <v>4152</v>
      </c>
      <c r="B511" s="30"/>
      <c r="C511" s="5" t="s">
        <v>329</v>
      </c>
      <c r="D511" s="23">
        <f>SUM(D512:D520)</f>
        <v>101000</v>
      </c>
      <c r="E511" s="23">
        <f>SUM(E512:E520)</f>
        <v>83730.22</v>
      </c>
      <c r="F511" s="23">
        <f>SUM(F512:F520)</f>
        <v>10000</v>
      </c>
      <c r="G511" s="23">
        <f>SUM(G512:G520)</f>
        <v>111000</v>
      </c>
      <c r="H511" s="23">
        <f t="shared" si="17"/>
        <v>109.9009900990099</v>
      </c>
    </row>
    <row r="512" spans="1:8" ht="12.75">
      <c r="A512" s="57">
        <v>415200</v>
      </c>
      <c r="B512" s="88" t="s">
        <v>330</v>
      </c>
      <c r="C512" s="4" t="s">
        <v>331</v>
      </c>
      <c r="D512" s="26">
        <v>10000</v>
      </c>
      <c r="E512" s="26">
        <v>7868.2</v>
      </c>
      <c r="F512" s="26"/>
      <c r="G512" s="26">
        <f aca="true" t="shared" si="18" ref="G512:G517">SUM(D512+F512)</f>
        <v>10000</v>
      </c>
      <c r="H512" s="26">
        <f t="shared" si="17"/>
        <v>100</v>
      </c>
    </row>
    <row r="513" spans="1:8" ht="12.75">
      <c r="A513" s="57">
        <v>415200</v>
      </c>
      <c r="B513" s="88" t="s">
        <v>330</v>
      </c>
      <c r="C513" s="4" t="s">
        <v>332</v>
      </c>
      <c r="D513" s="26">
        <v>4000</v>
      </c>
      <c r="E513" s="26">
        <v>4000</v>
      </c>
      <c r="F513" s="26"/>
      <c r="G513" s="26">
        <f t="shared" si="18"/>
        <v>4000</v>
      </c>
      <c r="H513" s="26">
        <f t="shared" si="17"/>
        <v>100</v>
      </c>
    </row>
    <row r="514" spans="1:8" ht="12.75">
      <c r="A514" s="57">
        <v>415200</v>
      </c>
      <c r="B514" s="88" t="s">
        <v>330</v>
      </c>
      <c r="C514" s="4" t="s">
        <v>333</v>
      </c>
      <c r="D514" s="26">
        <v>80000</v>
      </c>
      <c r="E514" s="26">
        <v>57512.02</v>
      </c>
      <c r="F514" s="26"/>
      <c r="G514" s="26">
        <f t="shared" si="18"/>
        <v>80000</v>
      </c>
      <c r="H514" s="26">
        <f t="shared" si="17"/>
        <v>100</v>
      </c>
    </row>
    <row r="515" spans="1:8" ht="12.75">
      <c r="A515" s="57">
        <v>415200</v>
      </c>
      <c r="B515" s="88" t="s">
        <v>330</v>
      </c>
      <c r="C515" s="4" t="s">
        <v>334</v>
      </c>
      <c r="D515" s="26"/>
      <c r="E515" s="26">
        <v>7000</v>
      </c>
      <c r="F515" s="26">
        <v>7000</v>
      </c>
      <c r="G515" s="26">
        <f t="shared" si="18"/>
        <v>7000</v>
      </c>
      <c r="H515" s="26">
        <v>0</v>
      </c>
    </row>
    <row r="516" spans="1:8" ht="12.75">
      <c r="A516" s="57">
        <v>415200</v>
      </c>
      <c r="B516" s="88" t="s">
        <v>330</v>
      </c>
      <c r="C516" s="4" t="s">
        <v>335</v>
      </c>
      <c r="D516" s="26"/>
      <c r="E516" s="26">
        <v>3000</v>
      </c>
      <c r="F516" s="26">
        <v>3000</v>
      </c>
      <c r="G516" s="26">
        <f t="shared" si="18"/>
        <v>3000</v>
      </c>
      <c r="H516" s="26">
        <v>0</v>
      </c>
    </row>
    <row r="517" spans="1:8" ht="12.75">
      <c r="A517" s="57">
        <v>415200</v>
      </c>
      <c r="B517" s="88" t="s">
        <v>330</v>
      </c>
      <c r="C517" s="4" t="s">
        <v>336</v>
      </c>
      <c r="D517" s="26">
        <v>5000</v>
      </c>
      <c r="E517" s="26">
        <v>4350</v>
      </c>
      <c r="F517" s="26"/>
      <c r="G517" s="26">
        <f t="shared" si="18"/>
        <v>5000</v>
      </c>
      <c r="H517" s="26">
        <f t="shared" si="17"/>
        <v>100</v>
      </c>
    </row>
    <row r="518" spans="1:8" ht="12.75">
      <c r="A518" s="57">
        <v>415200</v>
      </c>
      <c r="B518" s="88" t="s">
        <v>330</v>
      </c>
      <c r="C518" s="4" t="s">
        <v>337</v>
      </c>
      <c r="D518" s="26"/>
      <c r="E518" s="26"/>
      <c r="F518" s="26"/>
      <c r="G518" s="26"/>
      <c r="H518" s="26">
        <v>0</v>
      </c>
    </row>
    <row r="519" spans="1:8" ht="12.75">
      <c r="A519" s="57">
        <v>415200</v>
      </c>
      <c r="B519" s="88" t="s">
        <v>338</v>
      </c>
      <c r="C519" s="4" t="s">
        <v>339</v>
      </c>
      <c r="D519" s="26">
        <v>1000</v>
      </c>
      <c r="E519" s="26"/>
      <c r="F519" s="26"/>
      <c r="G519" s="26">
        <f>SUM(D519+F519)</f>
        <v>1000</v>
      </c>
      <c r="H519" s="26">
        <f t="shared" si="17"/>
        <v>100</v>
      </c>
    </row>
    <row r="520" spans="1:8" ht="12.75">
      <c r="A520" s="57">
        <v>415200</v>
      </c>
      <c r="B520" s="88" t="s">
        <v>338</v>
      </c>
      <c r="C520" s="4" t="s">
        <v>340</v>
      </c>
      <c r="D520" s="26">
        <v>1000</v>
      </c>
      <c r="E520" s="26"/>
      <c r="F520" s="26"/>
      <c r="G520" s="26">
        <f>SUM(D520+F520)</f>
        <v>1000</v>
      </c>
      <c r="H520" s="26">
        <f t="shared" si="17"/>
        <v>100</v>
      </c>
    </row>
    <row r="521" spans="1:8" ht="12.75">
      <c r="A521" s="57"/>
      <c r="B521" s="88"/>
      <c r="C521" s="4"/>
      <c r="D521" s="26"/>
      <c r="E521" s="26"/>
      <c r="F521" s="26"/>
      <c r="G521" s="26"/>
      <c r="H521" s="26"/>
    </row>
    <row r="522" spans="1:8" ht="12.75">
      <c r="A522" s="30">
        <v>4152</v>
      </c>
      <c r="B522" s="30"/>
      <c r="C522" s="5" t="s">
        <v>341</v>
      </c>
      <c r="D522" s="23">
        <f>SUM(D523)</f>
        <v>2000</v>
      </c>
      <c r="E522" s="23">
        <f>SUM(E523)</f>
        <v>1000</v>
      </c>
      <c r="F522" s="23">
        <f>SUM(F523)</f>
        <v>2000</v>
      </c>
      <c r="G522" s="23">
        <f>SUM(G523)</f>
        <v>4000</v>
      </c>
      <c r="H522" s="23">
        <f t="shared" si="17"/>
        <v>200</v>
      </c>
    </row>
    <row r="523" spans="1:8" ht="12.75">
      <c r="A523" s="57">
        <v>415200</v>
      </c>
      <c r="B523" s="88" t="s">
        <v>233</v>
      </c>
      <c r="C523" s="4" t="s">
        <v>342</v>
      </c>
      <c r="D523" s="26">
        <v>2000</v>
      </c>
      <c r="E523" s="26">
        <v>1000</v>
      </c>
      <c r="F523" s="40">
        <v>2000</v>
      </c>
      <c r="G523" s="40">
        <f>SUM(D523+F523)</f>
        <v>4000</v>
      </c>
      <c r="H523" s="26">
        <f t="shared" si="17"/>
        <v>200</v>
      </c>
    </row>
    <row r="524" spans="1:8" ht="12.75">
      <c r="A524" s="57"/>
      <c r="B524" s="57"/>
      <c r="C524" s="4"/>
      <c r="D524" s="26"/>
      <c r="E524" s="26"/>
      <c r="F524" s="26"/>
      <c r="G524" s="26"/>
      <c r="H524" s="26"/>
    </row>
    <row r="525" spans="1:8" ht="12.75">
      <c r="A525" s="30">
        <v>4152</v>
      </c>
      <c r="B525" s="30"/>
      <c r="C525" s="5" t="s">
        <v>343</v>
      </c>
      <c r="D525" s="23">
        <f>SUM(D526:D526)</f>
        <v>140000</v>
      </c>
      <c r="E525" s="23">
        <f>SUM(E526:E526)</f>
        <v>104999.99</v>
      </c>
      <c r="F525" s="23">
        <f>SUM(F526:F526)</f>
        <v>0</v>
      </c>
      <c r="G525" s="23">
        <f>SUM(G526:G526)</f>
        <v>140000</v>
      </c>
      <c r="H525" s="23">
        <f t="shared" si="17"/>
        <v>100</v>
      </c>
    </row>
    <row r="526" spans="1:8" ht="12.75">
      <c r="A526" s="57">
        <v>415200</v>
      </c>
      <c r="B526" s="88" t="s">
        <v>344</v>
      </c>
      <c r="C526" s="4" t="s">
        <v>345</v>
      </c>
      <c r="D526" s="26">
        <v>140000</v>
      </c>
      <c r="E526" s="26">
        <v>104999.99</v>
      </c>
      <c r="F526" s="26"/>
      <c r="G526" s="26">
        <f>SUM(D526+F526)</f>
        <v>140000</v>
      </c>
      <c r="H526" s="26">
        <f t="shared" si="17"/>
        <v>100</v>
      </c>
    </row>
    <row r="527" spans="1:8" ht="12.75">
      <c r="A527" s="4"/>
      <c r="B527" s="4"/>
      <c r="C527" s="4"/>
      <c r="D527" s="26"/>
      <c r="E527" s="26"/>
      <c r="F527" s="26"/>
      <c r="G527" s="26"/>
      <c r="H527" s="26"/>
    </row>
    <row r="528" spans="1:8" ht="12.75">
      <c r="A528" s="30">
        <v>4152</v>
      </c>
      <c r="B528" s="30"/>
      <c r="C528" s="5" t="s">
        <v>346</v>
      </c>
      <c r="D528" s="23">
        <f>SUM(D529:D534)</f>
        <v>251800</v>
      </c>
      <c r="E528" s="23">
        <f>SUM(E529:E534)</f>
        <v>185875.01</v>
      </c>
      <c r="F528" s="23">
        <f>SUM(F529:F534)</f>
        <v>0</v>
      </c>
      <c r="G528" s="23">
        <f>SUM(G529:G534)</f>
        <v>251800</v>
      </c>
      <c r="H528" s="23">
        <f t="shared" si="17"/>
        <v>100</v>
      </c>
    </row>
    <row r="529" spans="1:8" ht="12.75">
      <c r="A529" s="57">
        <v>415200</v>
      </c>
      <c r="B529" s="88" t="s">
        <v>347</v>
      </c>
      <c r="C529" s="4" t="s">
        <v>348</v>
      </c>
      <c r="D529" s="26">
        <v>223500</v>
      </c>
      <c r="E529" s="26">
        <v>167625</v>
      </c>
      <c r="F529" s="26"/>
      <c r="G529" s="26">
        <f aca="true" t="shared" si="19" ref="G529:G534">SUM(D529+F529)</f>
        <v>223500</v>
      </c>
      <c r="H529" s="26">
        <f t="shared" si="17"/>
        <v>100</v>
      </c>
    </row>
    <row r="530" spans="1:8" ht="12.75">
      <c r="A530" s="57">
        <v>415200</v>
      </c>
      <c r="B530" s="88" t="s">
        <v>347</v>
      </c>
      <c r="C530" s="4" t="s">
        <v>349</v>
      </c>
      <c r="D530" s="26">
        <v>2000</v>
      </c>
      <c r="E530" s="26"/>
      <c r="F530" s="26"/>
      <c r="G530" s="26">
        <f t="shared" si="19"/>
        <v>2000</v>
      </c>
      <c r="H530" s="26">
        <f t="shared" si="17"/>
        <v>100</v>
      </c>
    </row>
    <row r="531" spans="1:8" ht="12.75">
      <c r="A531" s="57">
        <v>415200</v>
      </c>
      <c r="B531" s="88" t="s">
        <v>347</v>
      </c>
      <c r="C531" s="4" t="s">
        <v>350</v>
      </c>
      <c r="D531" s="26">
        <v>19000</v>
      </c>
      <c r="E531" s="26">
        <v>14250.01</v>
      </c>
      <c r="F531" s="26"/>
      <c r="G531" s="26">
        <f t="shared" si="19"/>
        <v>19000</v>
      </c>
      <c r="H531" s="26">
        <f t="shared" si="17"/>
        <v>100</v>
      </c>
    </row>
    <row r="532" spans="1:8" ht="12.75">
      <c r="A532" s="57">
        <v>415200</v>
      </c>
      <c r="B532" s="88" t="s">
        <v>347</v>
      </c>
      <c r="C532" s="4" t="s">
        <v>351</v>
      </c>
      <c r="D532" s="26">
        <v>5000</v>
      </c>
      <c r="E532" s="26">
        <v>4000</v>
      </c>
      <c r="F532" s="26"/>
      <c r="G532" s="26">
        <f t="shared" si="19"/>
        <v>5000</v>
      </c>
      <c r="H532" s="26">
        <f t="shared" si="17"/>
        <v>100</v>
      </c>
    </row>
    <row r="533" spans="1:8" ht="12.75">
      <c r="A533" s="57">
        <v>415200</v>
      </c>
      <c r="B533" s="88" t="s">
        <v>352</v>
      </c>
      <c r="C533" s="4" t="s">
        <v>353</v>
      </c>
      <c r="D533" s="26">
        <v>500</v>
      </c>
      <c r="E533" s="26"/>
      <c r="F533" s="26"/>
      <c r="G533" s="26">
        <f t="shared" si="19"/>
        <v>500</v>
      </c>
      <c r="H533" s="26">
        <f t="shared" si="17"/>
        <v>100</v>
      </c>
    </row>
    <row r="534" spans="1:8" ht="12.75">
      <c r="A534" s="57">
        <v>415200</v>
      </c>
      <c r="B534" s="88" t="s">
        <v>352</v>
      </c>
      <c r="C534" s="4" t="s">
        <v>354</v>
      </c>
      <c r="D534" s="26">
        <v>1800</v>
      </c>
      <c r="E534" s="26"/>
      <c r="F534" s="26"/>
      <c r="G534" s="26">
        <f t="shared" si="19"/>
        <v>1800</v>
      </c>
      <c r="H534" s="26">
        <f t="shared" si="17"/>
        <v>100</v>
      </c>
    </row>
    <row r="535" spans="1:8" ht="12.75">
      <c r="A535" s="57"/>
      <c r="B535" s="57"/>
      <c r="C535" s="4"/>
      <c r="D535" s="26"/>
      <c r="E535" s="26"/>
      <c r="F535" s="26"/>
      <c r="G535" s="26"/>
      <c r="H535" s="26"/>
    </row>
    <row r="536" spans="1:8" ht="12.75">
      <c r="A536" s="30">
        <v>4152</v>
      </c>
      <c r="B536" s="30"/>
      <c r="C536" s="5" t="s">
        <v>355</v>
      </c>
      <c r="D536" s="23">
        <f>SUM(D537:D543)</f>
        <v>208700</v>
      </c>
      <c r="E536" s="23">
        <f>SUM(E537:E543)</f>
        <v>157549.97999999998</v>
      </c>
      <c r="F536" s="23">
        <f>SUM(F537:F543)</f>
        <v>4000</v>
      </c>
      <c r="G536" s="23">
        <f>SUM(G537:G544)</f>
        <v>212700</v>
      </c>
      <c r="H536" s="23">
        <f t="shared" si="17"/>
        <v>101.91662673694297</v>
      </c>
    </row>
    <row r="537" spans="1:8" ht="12.75">
      <c r="A537" s="57">
        <v>415200</v>
      </c>
      <c r="B537" s="88" t="s">
        <v>233</v>
      </c>
      <c r="C537" s="4" t="s">
        <v>356</v>
      </c>
      <c r="D537" s="26">
        <v>2000</v>
      </c>
      <c r="E537" s="26">
        <v>1499.99</v>
      </c>
      <c r="F537" s="26"/>
      <c r="G537" s="26">
        <f aca="true" t="shared" si="20" ref="G537:G543">SUM(D537+F537)</f>
        <v>2000</v>
      </c>
      <c r="H537" s="26">
        <f t="shared" si="17"/>
        <v>100</v>
      </c>
    </row>
    <row r="538" spans="1:8" ht="12.75">
      <c r="A538" s="57">
        <v>415200</v>
      </c>
      <c r="B538" s="88" t="s">
        <v>357</v>
      </c>
      <c r="C538" s="4" t="s">
        <v>358</v>
      </c>
      <c r="D538" s="26">
        <v>198200</v>
      </c>
      <c r="E538" s="26">
        <v>148649.99</v>
      </c>
      <c r="F538" s="26"/>
      <c r="G538" s="26">
        <f t="shared" si="20"/>
        <v>198200</v>
      </c>
      <c r="H538" s="26">
        <f t="shared" si="17"/>
        <v>100</v>
      </c>
    </row>
    <row r="539" spans="1:8" ht="12.75">
      <c r="A539" s="57">
        <v>415200</v>
      </c>
      <c r="B539" s="88" t="s">
        <v>233</v>
      </c>
      <c r="C539" s="4" t="s">
        <v>359</v>
      </c>
      <c r="D539" s="26">
        <v>3000</v>
      </c>
      <c r="E539" s="40">
        <v>6900</v>
      </c>
      <c r="F539" s="40">
        <v>4000</v>
      </c>
      <c r="G539" s="40">
        <f t="shared" si="20"/>
        <v>7000</v>
      </c>
      <c r="H539" s="26">
        <f t="shared" si="17"/>
        <v>233.33333333333334</v>
      </c>
    </row>
    <row r="540" spans="1:8" ht="12.75">
      <c r="A540" s="57">
        <v>415200</v>
      </c>
      <c r="B540" s="88" t="s">
        <v>338</v>
      </c>
      <c r="C540" s="4" t="s">
        <v>360</v>
      </c>
      <c r="D540" s="26">
        <v>500</v>
      </c>
      <c r="E540" s="26"/>
      <c r="F540" s="26"/>
      <c r="G540" s="26">
        <f t="shared" si="20"/>
        <v>500</v>
      </c>
      <c r="H540" s="26">
        <f t="shared" si="17"/>
        <v>100</v>
      </c>
    </row>
    <row r="541" spans="1:8" ht="12.75">
      <c r="A541" s="57">
        <v>415200</v>
      </c>
      <c r="B541" s="88" t="s">
        <v>338</v>
      </c>
      <c r="C541" s="4" t="s">
        <v>361</v>
      </c>
      <c r="D541" s="26">
        <v>2000</v>
      </c>
      <c r="E541" s="26"/>
      <c r="F541" s="26"/>
      <c r="G541" s="26">
        <f t="shared" si="20"/>
        <v>2000</v>
      </c>
      <c r="H541" s="26">
        <f t="shared" si="17"/>
        <v>100</v>
      </c>
    </row>
    <row r="542" spans="1:8" ht="12.75">
      <c r="A542" s="57">
        <v>415200</v>
      </c>
      <c r="B542" s="88" t="s">
        <v>338</v>
      </c>
      <c r="C542" s="88" t="s">
        <v>362</v>
      </c>
      <c r="D542" s="26">
        <v>2000</v>
      </c>
      <c r="E542" s="26">
        <v>500</v>
      </c>
      <c r="F542" s="26"/>
      <c r="G542" s="26">
        <f t="shared" si="20"/>
        <v>2000</v>
      </c>
      <c r="H542" s="26">
        <f t="shared" si="17"/>
        <v>100</v>
      </c>
    </row>
    <row r="543" spans="1:8" ht="12.75">
      <c r="A543" s="57">
        <v>415200</v>
      </c>
      <c r="B543" s="88" t="s">
        <v>363</v>
      </c>
      <c r="C543" s="4" t="s">
        <v>364</v>
      </c>
      <c r="D543" s="26">
        <v>1000</v>
      </c>
      <c r="E543" s="26"/>
      <c r="F543" s="26"/>
      <c r="G543" s="26">
        <f t="shared" si="20"/>
        <v>1000</v>
      </c>
      <c r="H543" s="26">
        <f>SUM(G544/D543*100)</f>
        <v>0</v>
      </c>
    </row>
    <row r="544" spans="1:8" ht="12.75">
      <c r="A544" s="57"/>
      <c r="B544" s="57"/>
      <c r="C544" s="4"/>
      <c r="D544" s="26"/>
      <c r="E544" s="26"/>
      <c r="F544" s="26"/>
      <c r="G544" s="26"/>
      <c r="H544" s="26"/>
    </row>
    <row r="545" spans="1:8" ht="12.75">
      <c r="A545" s="65">
        <v>4152</v>
      </c>
      <c r="B545" s="65"/>
      <c r="C545" s="72" t="s">
        <v>365</v>
      </c>
      <c r="D545" s="23">
        <f>SUM(D546:D550)</f>
        <v>162000</v>
      </c>
      <c r="E545" s="23">
        <f>SUM(E546:E550)</f>
        <v>63150</v>
      </c>
      <c r="F545" s="23">
        <f>SUM(F546:F550)</f>
        <v>-29500</v>
      </c>
      <c r="G545" s="23">
        <f>SUM(G546:G550)</f>
        <v>132500</v>
      </c>
      <c r="H545" s="23">
        <f t="shared" si="17"/>
        <v>81.79012345679013</v>
      </c>
    </row>
    <row r="546" spans="1:8" ht="12.75">
      <c r="A546" s="57">
        <v>415200</v>
      </c>
      <c r="B546" s="88" t="s">
        <v>233</v>
      </c>
      <c r="C546" s="4" t="s">
        <v>366</v>
      </c>
      <c r="D546" s="26">
        <v>8000</v>
      </c>
      <c r="E546" s="26">
        <v>25500</v>
      </c>
      <c r="F546" s="40">
        <v>19500</v>
      </c>
      <c r="G546" s="40">
        <f>SUM(D546+F546)</f>
        <v>27500</v>
      </c>
      <c r="H546" s="26">
        <f t="shared" si="17"/>
        <v>343.75</v>
      </c>
    </row>
    <row r="547" spans="1:8" ht="12.75">
      <c r="A547" s="57">
        <v>415200</v>
      </c>
      <c r="B547" s="88" t="s">
        <v>344</v>
      </c>
      <c r="C547" s="4" t="s">
        <v>367</v>
      </c>
      <c r="D547" s="26"/>
      <c r="E547" s="26">
        <v>14000</v>
      </c>
      <c r="F547" s="26">
        <v>14000</v>
      </c>
      <c r="G547" s="26">
        <f>SUM(D547+F547)</f>
        <v>14000</v>
      </c>
      <c r="H547" s="26">
        <v>0</v>
      </c>
    </row>
    <row r="548" spans="1:8" ht="12.75">
      <c r="A548" s="57">
        <v>415200</v>
      </c>
      <c r="B548" s="88" t="s">
        <v>233</v>
      </c>
      <c r="C548" s="4" t="s">
        <v>368</v>
      </c>
      <c r="D548" s="26">
        <v>10000</v>
      </c>
      <c r="E548" s="26"/>
      <c r="F548" s="26">
        <v>-1000</v>
      </c>
      <c r="G548" s="26">
        <f>SUM(D548+F548)</f>
        <v>9000</v>
      </c>
      <c r="H548" s="26">
        <f t="shared" si="17"/>
        <v>90</v>
      </c>
    </row>
    <row r="549" spans="1:8" ht="12.75">
      <c r="A549" s="57">
        <v>415200</v>
      </c>
      <c r="B549" s="88" t="s">
        <v>233</v>
      </c>
      <c r="C549" s="4" t="s">
        <v>369</v>
      </c>
      <c r="D549" s="26">
        <v>100000</v>
      </c>
      <c r="E549" s="26">
        <v>3650</v>
      </c>
      <c r="F549" s="26">
        <v>-58000</v>
      </c>
      <c r="G549" s="26">
        <f>SUM(D549+F549)</f>
        <v>42000</v>
      </c>
      <c r="H549" s="26">
        <f t="shared" si="17"/>
        <v>42</v>
      </c>
    </row>
    <row r="550" spans="1:8" ht="12.75">
      <c r="A550" s="57">
        <v>415200</v>
      </c>
      <c r="B550" s="88" t="s">
        <v>357</v>
      </c>
      <c r="C550" s="4" t="s">
        <v>370</v>
      </c>
      <c r="D550" s="26">
        <v>44000</v>
      </c>
      <c r="E550" s="26">
        <v>20000</v>
      </c>
      <c r="F550" s="26">
        <v>-4000</v>
      </c>
      <c r="G550" s="40">
        <f>SUM(D550+F550)</f>
        <v>40000</v>
      </c>
      <c r="H550" s="26">
        <f t="shared" si="17"/>
        <v>90.9090909090909</v>
      </c>
    </row>
    <row r="551" spans="1:8" ht="12.75">
      <c r="A551" s="57"/>
      <c r="B551" s="88"/>
      <c r="C551" s="4"/>
      <c r="D551" s="26"/>
      <c r="E551" s="26"/>
      <c r="F551" s="26"/>
      <c r="G551" s="26"/>
      <c r="H551" s="26"/>
    </row>
    <row r="552" spans="1:8" ht="12.75">
      <c r="A552" s="65">
        <v>416</v>
      </c>
      <c r="B552" s="65"/>
      <c r="C552" s="72" t="s">
        <v>241</v>
      </c>
      <c r="D552" s="23">
        <f>SUM(D553)</f>
        <v>85000</v>
      </c>
      <c r="E552" s="23">
        <f>SUM(E553)</f>
        <v>81106</v>
      </c>
      <c r="F552" s="23">
        <f>SUM(F553)</f>
        <v>5500</v>
      </c>
      <c r="G552" s="23">
        <f>SUM(G553)</f>
        <v>90500</v>
      </c>
      <c r="H552" s="23">
        <f t="shared" si="17"/>
        <v>106.47058823529412</v>
      </c>
    </row>
    <row r="553" spans="1:8" ht="12.75">
      <c r="A553" s="65">
        <v>4161</v>
      </c>
      <c r="B553" s="65"/>
      <c r="C553" s="72" t="s">
        <v>371</v>
      </c>
      <c r="D553" s="23">
        <f>SUM(D554:D560)</f>
        <v>85000</v>
      </c>
      <c r="E553" s="23">
        <f>SUM(E554:E560)</f>
        <v>81106</v>
      </c>
      <c r="F553" s="23">
        <f>SUM(F554:F560)</f>
        <v>5500</v>
      </c>
      <c r="G553" s="23">
        <f>SUM(G554:G560)</f>
        <v>90500</v>
      </c>
      <c r="H553" s="23">
        <f t="shared" si="17"/>
        <v>106.47058823529412</v>
      </c>
    </row>
    <row r="554" spans="1:8" ht="12.75">
      <c r="A554" s="57">
        <v>416100</v>
      </c>
      <c r="B554" s="88" t="s">
        <v>320</v>
      </c>
      <c r="C554" s="4" t="s">
        <v>372</v>
      </c>
      <c r="D554" s="26">
        <v>5000</v>
      </c>
      <c r="E554" s="26">
        <v>1400</v>
      </c>
      <c r="F554" s="26">
        <v>-3000</v>
      </c>
      <c r="G554" s="26">
        <f aca="true" t="shared" si="21" ref="G554:G560">SUM(D554+F554)</f>
        <v>2000</v>
      </c>
      <c r="H554" s="26">
        <f t="shared" si="17"/>
        <v>40</v>
      </c>
    </row>
    <row r="555" spans="1:8" ht="12.75">
      <c r="A555" s="57">
        <v>416100</v>
      </c>
      <c r="B555" s="88" t="s">
        <v>320</v>
      </c>
      <c r="C555" s="4" t="s">
        <v>373</v>
      </c>
      <c r="D555" s="26">
        <v>5000</v>
      </c>
      <c r="E555" s="26">
        <v>2256</v>
      </c>
      <c r="F555" s="26"/>
      <c r="G555" s="26">
        <f t="shared" si="21"/>
        <v>5000</v>
      </c>
      <c r="H555" s="26">
        <f t="shared" si="17"/>
        <v>100</v>
      </c>
    </row>
    <row r="556" spans="1:8" ht="12.75">
      <c r="A556" s="57">
        <v>416100</v>
      </c>
      <c r="B556" s="88" t="s">
        <v>374</v>
      </c>
      <c r="C556" s="4" t="s">
        <v>375</v>
      </c>
      <c r="D556" s="26">
        <v>2000</v>
      </c>
      <c r="E556" s="26">
        <v>1800</v>
      </c>
      <c r="F556" s="26"/>
      <c r="G556" s="26">
        <f t="shared" si="21"/>
        <v>2000</v>
      </c>
      <c r="H556" s="26">
        <f t="shared" si="17"/>
        <v>100</v>
      </c>
    </row>
    <row r="557" spans="1:8" ht="12.75">
      <c r="A557" s="57">
        <v>416100</v>
      </c>
      <c r="B557" s="88" t="s">
        <v>233</v>
      </c>
      <c r="C557" s="4" t="s">
        <v>376</v>
      </c>
      <c r="D557" s="26">
        <v>60000</v>
      </c>
      <c r="E557" s="26">
        <v>67400</v>
      </c>
      <c r="F557" s="26">
        <v>8500</v>
      </c>
      <c r="G557" s="26">
        <f t="shared" si="21"/>
        <v>68500</v>
      </c>
      <c r="H557" s="26">
        <f t="shared" si="17"/>
        <v>114.16666666666666</v>
      </c>
    </row>
    <row r="558" spans="1:8" ht="12.75">
      <c r="A558" s="57">
        <v>416100</v>
      </c>
      <c r="B558" s="88" t="s">
        <v>374</v>
      </c>
      <c r="C558" s="4" t="s">
        <v>377</v>
      </c>
      <c r="D558" s="26">
        <v>5000</v>
      </c>
      <c r="E558" s="26">
        <v>4600</v>
      </c>
      <c r="F558" s="26"/>
      <c r="G558" s="26">
        <f t="shared" si="21"/>
        <v>5000</v>
      </c>
      <c r="H558" s="26">
        <f t="shared" si="17"/>
        <v>100</v>
      </c>
    </row>
    <row r="559" spans="1:8" ht="12.75">
      <c r="A559" s="57">
        <v>416100</v>
      </c>
      <c r="B559" s="88" t="s">
        <v>378</v>
      </c>
      <c r="C559" s="4" t="s">
        <v>379</v>
      </c>
      <c r="D559" s="26">
        <v>6000</v>
      </c>
      <c r="E559" s="26">
        <v>2650</v>
      </c>
      <c r="F559" s="26"/>
      <c r="G559" s="26">
        <f t="shared" si="21"/>
        <v>6000</v>
      </c>
      <c r="H559" s="26">
        <f t="shared" si="17"/>
        <v>100</v>
      </c>
    </row>
    <row r="560" spans="1:8" ht="12.75">
      <c r="A560" s="56">
        <v>416100</v>
      </c>
      <c r="B560" s="89" t="s">
        <v>378</v>
      </c>
      <c r="C560" s="28" t="s">
        <v>380</v>
      </c>
      <c r="D560" s="29">
        <v>2000</v>
      </c>
      <c r="E560" s="29">
        <v>1000</v>
      </c>
      <c r="F560" s="29"/>
      <c r="G560" s="29">
        <f t="shared" si="21"/>
        <v>2000</v>
      </c>
      <c r="H560" s="29">
        <f t="shared" si="17"/>
        <v>100</v>
      </c>
    </row>
    <row r="561" spans="1:8" ht="12.75">
      <c r="A561" s="57"/>
      <c r="B561" s="88"/>
      <c r="C561" s="4"/>
      <c r="D561" s="26"/>
      <c r="E561" s="26"/>
      <c r="F561" s="26"/>
      <c r="G561" s="26"/>
      <c r="H561" s="26"/>
    </row>
    <row r="562" spans="1:8" ht="12.75">
      <c r="A562" s="4"/>
      <c r="B562" s="4"/>
      <c r="C562" s="19" t="s">
        <v>381</v>
      </c>
      <c r="D562" s="64">
        <f>SUM(D492)</f>
        <v>1013700</v>
      </c>
      <c r="E562" s="64">
        <f>SUM(E492)</f>
        <v>721256.47</v>
      </c>
      <c r="F562" s="64">
        <f>SUM(F492)</f>
        <v>-9400</v>
      </c>
      <c r="G562" s="64">
        <f>SUM(G492)</f>
        <v>1004300</v>
      </c>
      <c r="H562" s="20">
        <f t="shared" si="17"/>
        <v>99.07270395580547</v>
      </c>
    </row>
    <row r="563" spans="1:8" ht="12.75">
      <c r="A563" s="4"/>
      <c r="B563" s="4"/>
      <c r="C563" s="4"/>
      <c r="D563" s="4"/>
      <c r="E563" s="4"/>
      <c r="F563" s="4"/>
      <c r="G563" s="26"/>
      <c r="H563" s="26"/>
    </row>
    <row r="564" spans="1:8" ht="12.75">
      <c r="A564" s="4"/>
      <c r="B564" s="4"/>
      <c r="C564" s="5"/>
      <c r="D564" s="26"/>
      <c r="E564" s="26"/>
      <c r="F564" s="99"/>
      <c r="G564" s="99"/>
      <c r="H564" s="26"/>
    </row>
    <row r="565" spans="1:8" ht="12.75">
      <c r="A565" s="5" t="s">
        <v>382</v>
      </c>
      <c r="B565" s="5"/>
      <c r="C565" s="5"/>
      <c r="D565" s="26"/>
      <c r="E565" s="26"/>
      <c r="F565" s="99"/>
      <c r="G565" s="99"/>
      <c r="H565" s="26"/>
    </row>
    <row r="566" spans="1:8" ht="12.75">
      <c r="A566" s="5" t="s">
        <v>383</v>
      </c>
      <c r="B566" s="5"/>
      <c r="C566" s="5"/>
      <c r="D566" s="23"/>
      <c r="E566" s="26"/>
      <c r="F566" s="99"/>
      <c r="G566" s="99"/>
      <c r="H566" s="26"/>
    </row>
    <row r="567" spans="1:8" ht="12.75">
      <c r="A567" s="4"/>
      <c r="B567" s="4"/>
      <c r="C567" s="4"/>
      <c r="D567" s="26"/>
      <c r="E567" s="26"/>
      <c r="F567" s="26"/>
      <c r="G567" s="26"/>
      <c r="H567" s="26"/>
    </row>
    <row r="568" spans="1:8" ht="12.75">
      <c r="A568" s="30">
        <v>41</v>
      </c>
      <c r="B568" s="30"/>
      <c r="C568" s="5" t="s">
        <v>159</v>
      </c>
      <c r="D568" s="23">
        <f>SUM(D570+D581+D588)</f>
        <v>770000</v>
      </c>
      <c r="E568" s="23">
        <f>SUM(E570+E581+E588)</f>
        <v>518292.59</v>
      </c>
      <c r="F568" s="23">
        <f>SUM(F570+F581+F588)</f>
        <v>-47500</v>
      </c>
      <c r="G568" s="23">
        <f>SUM(G570+G581+G588)</f>
        <v>722500</v>
      </c>
      <c r="H568" s="23">
        <f aca="true" t="shared" si="22" ref="H568:H621">SUM(G568/D568*100)</f>
        <v>93.83116883116884</v>
      </c>
    </row>
    <row r="569" spans="1:8" ht="12.75">
      <c r="A569" s="57"/>
      <c r="B569" s="57"/>
      <c r="C569" s="4"/>
      <c r="D569" s="26"/>
      <c r="E569" s="26"/>
      <c r="F569" s="26"/>
      <c r="G569" s="26"/>
      <c r="H569" s="26"/>
    </row>
    <row r="570" spans="1:8" ht="12.75">
      <c r="A570" s="65">
        <v>412</v>
      </c>
      <c r="B570" s="65"/>
      <c r="C570" s="72" t="s">
        <v>35</v>
      </c>
      <c r="D570" s="23">
        <f>SUM(D571:D579)</f>
        <v>354500</v>
      </c>
      <c r="E570" s="23">
        <f>SUM(E571:E579)</f>
        <v>296504.41000000003</v>
      </c>
      <c r="F570" s="23">
        <f>SUM(F571:F579)</f>
        <v>-8000</v>
      </c>
      <c r="G570" s="23">
        <f>SUM(G571:G579)</f>
        <v>346500</v>
      </c>
      <c r="H570" s="23">
        <f t="shared" si="22"/>
        <v>97.74330042313117</v>
      </c>
    </row>
    <row r="571" spans="1:8" ht="12.75">
      <c r="A571" s="57">
        <v>412200</v>
      </c>
      <c r="B571" s="88" t="s">
        <v>214</v>
      </c>
      <c r="C571" s="4" t="s">
        <v>384</v>
      </c>
      <c r="D571" s="26">
        <v>2000</v>
      </c>
      <c r="E571" s="26"/>
      <c r="F571" s="26"/>
      <c r="G571" s="26">
        <f aca="true" t="shared" si="23" ref="G571:G579">SUM(D571+F571)</f>
        <v>2000</v>
      </c>
      <c r="H571" s="26">
        <f t="shared" si="22"/>
        <v>100</v>
      </c>
    </row>
    <row r="572" spans="1:8" ht="12.75">
      <c r="A572" s="57">
        <v>412200</v>
      </c>
      <c r="B572" s="88" t="s">
        <v>214</v>
      </c>
      <c r="C572" s="4" t="s">
        <v>385</v>
      </c>
      <c r="D572" s="26">
        <v>3000</v>
      </c>
      <c r="E572" s="26"/>
      <c r="F572" s="26"/>
      <c r="G572" s="26">
        <f t="shared" si="23"/>
        <v>3000</v>
      </c>
      <c r="H572" s="26">
        <f t="shared" si="22"/>
        <v>100</v>
      </c>
    </row>
    <row r="573" spans="1:8" ht="12.75">
      <c r="A573" s="57">
        <v>412500</v>
      </c>
      <c r="B573" s="88" t="s">
        <v>322</v>
      </c>
      <c r="C573" s="4" t="s">
        <v>386</v>
      </c>
      <c r="D573" s="26">
        <v>300000</v>
      </c>
      <c r="E573" s="26">
        <v>264386.31</v>
      </c>
      <c r="F573" s="26"/>
      <c r="G573" s="26">
        <f t="shared" si="23"/>
        <v>300000</v>
      </c>
      <c r="H573" s="26">
        <f t="shared" si="22"/>
        <v>100</v>
      </c>
    </row>
    <row r="574" spans="1:8" ht="12.75">
      <c r="A574" s="57">
        <v>412500</v>
      </c>
      <c r="B574" s="88" t="s">
        <v>322</v>
      </c>
      <c r="C574" s="4" t="s">
        <v>387</v>
      </c>
      <c r="D574" s="26">
        <v>8000</v>
      </c>
      <c r="E574" s="26">
        <v>290.87</v>
      </c>
      <c r="F574" s="26">
        <v>-6000</v>
      </c>
      <c r="G574" s="26">
        <f t="shared" si="23"/>
        <v>2000</v>
      </c>
      <c r="H574" s="26">
        <f t="shared" si="22"/>
        <v>25</v>
      </c>
    </row>
    <row r="575" spans="1:8" ht="12.75">
      <c r="A575" s="57">
        <v>412500</v>
      </c>
      <c r="B575" s="88" t="s">
        <v>322</v>
      </c>
      <c r="C575" s="4" t="s">
        <v>388</v>
      </c>
      <c r="D575" s="26">
        <v>5000</v>
      </c>
      <c r="E575" s="26"/>
      <c r="F575" s="26"/>
      <c r="G575" s="26">
        <f t="shared" si="23"/>
        <v>5000</v>
      </c>
      <c r="H575" s="26">
        <f t="shared" si="22"/>
        <v>100</v>
      </c>
    </row>
    <row r="576" spans="1:8" ht="12.75">
      <c r="A576" s="57">
        <v>412500</v>
      </c>
      <c r="B576" s="88" t="s">
        <v>389</v>
      </c>
      <c r="C576" s="4" t="s">
        <v>390</v>
      </c>
      <c r="D576" s="26">
        <v>25000</v>
      </c>
      <c r="E576" s="26">
        <v>24890.58</v>
      </c>
      <c r="F576" s="26"/>
      <c r="G576" s="26">
        <f t="shared" si="23"/>
        <v>25000</v>
      </c>
      <c r="H576" s="26">
        <f t="shared" si="22"/>
        <v>100</v>
      </c>
    </row>
    <row r="577" spans="1:8" ht="12.75">
      <c r="A577" s="57">
        <v>412600</v>
      </c>
      <c r="B577" s="88" t="s">
        <v>213</v>
      </c>
      <c r="C577" s="4" t="s">
        <v>167</v>
      </c>
      <c r="D577" s="26">
        <v>500</v>
      </c>
      <c r="E577" s="26">
        <v>299.4</v>
      </c>
      <c r="F577" s="26"/>
      <c r="G577" s="26">
        <f t="shared" si="23"/>
        <v>500</v>
      </c>
      <c r="H577" s="26">
        <f t="shared" si="22"/>
        <v>100</v>
      </c>
    </row>
    <row r="578" spans="1:8" ht="12.75">
      <c r="A578" s="57">
        <v>412700</v>
      </c>
      <c r="B578" s="88" t="s">
        <v>214</v>
      </c>
      <c r="C578" s="4" t="s">
        <v>391</v>
      </c>
      <c r="D578" s="26">
        <v>5000</v>
      </c>
      <c r="E578" s="26">
        <v>641</v>
      </c>
      <c r="F578" s="26">
        <v>-2000</v>
      </c>
      <c r="G578" s="26">
        <f t="shared" si="23"/>
        <v>3000</v>
      </c>
      <c r="H578" s="26">
        <f t="shared" si="22"/>
        <v>60</v>
      </c>
    </row>
    <row r="579" spans="1:8" ht="12.75">
      <c r="A579" s="57">
        <v>412700</v>
      </c>
      <c r="B579" s="88" t="s">
        <v>214</v>
      </c>
      <c r="C579" s="4" t="s">
        <v>392</v>
      </c>
      <c r="D579" s="26">
        <v>6000</v>
      </c>
      <c r="E579" s="26">
        <v>5996.25</v>
      </c>
      <c r="F579" s="26"/>
      <c r="G579" s="26">
        <f t="shared" si="23"/>
        <v>6000</v>
      </c>
      <c r="H579" s="26">
        <f t="shared" si="22"/>
        <v>100</v>
      </c>
    </row>
    <row r="580" spans="1:8" ht="12.75">
      <c r="A580" s="57"/>
      <c r="B580" s="57"/>
      <c r="C580" s="4"/>
      <c r="D580" s="26"/>
      <c r="E580" s="26"/>
      <c r="F580" s="26"/>
      <c r="G580" s="26"/>
      <c r="H580" s="26"/>
    </row>
    <row r="581" spans="1:8" ht="12.75">
      <c r="A581" s="65">
        <v>4128</v>
      </c>
      <c r="B581" s="65"/>
      <c r="C581" s="72" t="s">
        <v>393</v>
      </c>
      <c r="D581" s="23">
        <f>SUM(D582:D586)</f>
        <v>375500</v>
      </c>
      <c r="E581" s="23">
        <f>SUM(E582:E586)</f>
        <v>208795.63999999998</v>
      </c>
      <c r="F581" s="23">
        <f>SUM(F582:F586)</f>
        <v>-18500</v>
      </c>
      <c r="G581" s="23">
        <f>SUM(G582:G586)</f>
        <v>357000</v>
      </c>
      <c r="H581" s="23">
        <f t="shared" si="22"/>
        <v>95.07323568575234</v>
      </c>
    </row>
    <row r="582" spans="1:8" ht="12.75">
      <c r="A582" s="57">
        <v>412800</v>
      </c>
      <c r="B582" s="88" t="s">
        <v>394</v>
      </c>
      <c r="C582" s="4" t="s">
        <v>395</v>
      </c>
      <c r="D582" s="26">
        <v>8000</v>
      </c>
      <c r="E582" s="26">
        <v>7668.4</v>
      </c>
      <c r="F582" s="26"/>
      <c r="G582" s="26">
        <f>SUM(D582+F582)</f>
        <v>8000</v>
      </c>
      <c r="H582" s="26">
        <f t="shared" si="22"/>
        <v>100</v>
      </c>
    </row>
    <row r="583" spans="1:8" ht="12.75">
      <c r="A583" s="57">
        <v>412800</v>
      </c>
      <c r="B583" s="88" t="s">
        <v>322</v>
      </c>
      <c r="C583" s="4" t="s">
        <v>396</v>
      </c>
      <c r="D583" s="26">
        <v>150000</v>
      </c>
      <c r="E583" s="26">
        <v>60352.54</v>
      </c>
      <c r="F583" s="26">
        <v>-11000</v>
      </c>
      <c r="G583" s="26">
        <f>SUM(D583+F583)</f>
        <v>139000</v>
      </c>
      <c r="H583" s="26">
        <f t="shared" si="22"/>
        <v>92.66666666666666</v>
      </c>
    </row>
    <row r="584" spans="1:8" ht="12.75">
      <c r="A584" s="57">
        <v>412800</v>
      </c>
      <c r="B584" s="88" t="s">
        <v>394</v>
      </c>
      <c r="C584" s="4" t="s">
        <v>397</v>
      </c>
      <c r="D584" s="26">
        <v>95000</v>
      </c>
      <c r="E584" s="26">
        <v>63333.36</v>
      </c>
      <c r="F584" s="26"/>
      <c r="G584" s="26">
        <f>SUM(D584+F584)</f>
        <v>95000</v>
      </c>
      <c r="H584" s="26">
        <f t="shared" si="22"/>
        <v>100</v>
      </c>
    </row>
    <row r="585" spans="1:8" ht="12.75">
      <c r="A585" s="57">
        <v>412800</v>
      </c>
      <c r="B585" s="88" t="s">
        <v>389</v>
      </c>
      <c r="C585" s="4" t="s">
        <v>398</v>
      </c>
      <c r="D585" s="26">
        <v>120000</v>
      </c>
      <c r="E585" s="26">
        <v>77441.34</v>
      </c>
      <c r="F585" s="26">
        <v>-5000</v>
      </c>
      <c r="G585" s="26">
        <f>SUM(D585+F585)</f>
        <v>115000</v>
      </c>
      <c r="H585" s="26">
        <f t="shared" si="22"/>
        <v>95.83333333333334</v>
      </c>
    </row>
    <row r="586" spans="1:8" ht="12.75">
      <c r="A586" s="57">
        <v>412800</v>
      </c>
      <c r="B586" s="88" t="s">
        <v>394</v>
      </c>
      <c r="C586" s="4" t="s">
        <v>399</v>
      </c>
      <c r="D586" s="26">
        <v>2500</v>
      </c>
      <c r="E586" s="26"/>
      <c r="F586" s="26">
        <v>-2500</v>
      </c>
      <c r="G586" s="26">
        <f>SUM(D586+F586)</f>
        <v>0</v>
      </c>
      <c r="H586" s="26">
        <f t="shared" si="22"/>
        <v>0</v>
      </c>
    </row>
    <row r="587" spans="1:8" ht="12.75">
      <c r="A587" s="4"/>
      <c r="B587" s="4"/>
      <c r="C587" s="4"/>
      <c r="D587" s="26"/>
      <c r="E587" s="26"/>
      <c r="F587" s="26"/>
      <c r="G587" s="26"/>
      <c r="H587" s="26"/>
    </row>
    <row r="588" spans="1:8" ht="12.75">
      <c r="A588" s="65">
        <v>4129</v>
      </c>
      <c r="B588" s="65"/>
      <c r="C588" s="72" t="s">
        <v>170</v>
      </c>
      <c r="D588" s="23">
        <f>SUM(D589:D590)</f>
        <v>40000</v>
      </c>
      <c r="E588" s="23">
        <f>SUM(E589:E590)</f>
        <v>12992.54</v>
      </c>
      <c r="F588" s="23">
        <f>SUM(F589:F590)</f>
        <v>-21000</v>
      </c>
      <c r="G588" s="23">
        <f>SUM(G589:G590)</f>
        <v>19000</v>
      </c>
      <c r="H588" s="23">
        <f t="shared" si="22"/>
        <v>47.5</v>
      </c>
    </row>
    <row r="589" spans="1:8" ht="12.75">
      <c r="A589" s="57">
        <v>412900</v>
      </c>
      <c r="B589" s="88" t="s">
        <v>213</v>
      </c>
      <c r="C589" s="4" t="s">
        <v>400</v>
      </c>
      <c r="D589" s="26">
        <v>30000</v>
      </c>
      <c r="E589" s="26">
        <v>7462.5</v>
      </c>
      <c r="F589" s="26">
        <v>-18000</v>
      </c>
      <c r="G589" s="26">
        <f>SUM(D589+F589)</f>
        <v>12000</v>
      </c>
      <c r="H589" s="26">
        <f t="shared" si="22"/>
        <v>40</v>
      </c>
    </row>
    <row r="590" spans="1:8" ht="12.75">
      <c r="A590" s="57">
        <v>412900</v>
      </c>
      <c r="B590" s="88" t="s">
        <v>214</v>
      </c>
      <c r="C590" s="4" t="s">
        <v>170</v>
      </c>
      <c r="D590" s="26">
        <v>10000</v>
      </c>
      <c r="E590" s="26">
        <v>5530.04</v>
      </c>
      <c r="F590" s="26">
        <v>-3000</v>
      </c>
      <c r="G590" s="26">
        <f>SUM(D590+F590)</f>
        <v>7000</v>
      </c>
      <c r="H590" s="26">
        <f t="shared" si="22"/>
        <v>70</v>
      </c>
    </row>
    <row r="591" spans="1:8" ht="12.75">
      <c r="A591" s="4"/>
      <c r="B591" s="4"/>
      <c r="C591" s="4"/>
      <c r="D591" s="26"/>
      <c r="E591" s="26"/>
      <c r="F591" s="26"/>
      <c r="G591" s="26"/>
      <c r="H591" s="26"/>
    </row>
    <row r="592" spans="1:8" ht="12.75">
      <c r="A592" s="30">
        <v>51</v>
      </c>
      <c r="B592" s="30"/>
      <c r="C592" s="5" t="s">
        <v>183</v>
      </c>
      <c r="D592" s="23">
        <f>SUM(D593+D602)</f>
        <v>520000</v>
      </c>
      <c r="E592" s="23">
        <f>SUM(E593+E602)</f>
        <v>54377.149999999994</v>
      </c>
      <c r="F592" s="23">
        <f>SUM(F593+F602)</f>
        <v>-159310</v>
      </c>
      <c r="G592" s="23">
        <f>SUM(G593+G602)</f>
        <v>360690</v>
      </c>
      <c r="H592" s="23">
        <f t="shared" si="22"/>
        <v>69.36346153846154</v>
      </c>
    </row>
    <row r="593" spans="1:8" ht="12.75">
      <c r="A593" s="65">
        <v>511</v>
      </c>
      <c r="B593" s="65"/>
      <c r="C593" s="72" t="s">
        <v>184</v>
      </c>
      <c r="D593" s="23">
        <f>SUM(D594:D600)</f>
        <v>320000</v>
      </c>
      <c r="E593" s="23">
        <f>SUM(E594:E600)</f>
        <v>48575.88</v>
      </c>
      <c r="F593" s="23">
        <f>SUM(F594:F600)</f>
        <v>34690</v>
      </c>
      <c r="G593" s="23">
        <f>SUM(G594:G600)</f>
        <v>354690</v>
      </c>
      <c r="H593" s="23">
        <f t="shared" si="22"/>
        <v>110.840625</v>
      </c>
    </row>
    <row r="594" spans="1:8" ht="12.75">
      <c r="A594" s="57">
        <v>511100</v>
      </c>
      <c r="B594" s="88" t="s">
        <v>401</v>
      </c>
      <c r="C594" s="4" t="s">
        <v>402</v>
      </c>
      <c r="D594" s="26">
        <v>50000</v>
      </c>
      <c r="E594" s="26">
        <v>16541.12</v>
      </c>
      <c r="F594" s="26">
        <v>20000</v>
      </c>
      <c r="G594" s="26">
        <f aca="true" t="shared" si="24" ref="G594:G600">SUM(D594+F594)</f>
        <v>70000</v>
      </c>
      <c r="H594" s="26">
        <f t="shared" si="22"/>
        <v>140</v>
      </c>
    </row>
    <row r="595" spans="1:8" ht="12.75">
      <c r="A595" s="68">
        <v>511200</v>
      </c>
      <c r="B595" s="88" t="s">
        <v>401</v>
      </c>
      <c r="C595" s="4" t="s">
        <v>403</v>
      </c>
      <c r="D595" s="26"/>
      <c r="E595" s="26"/>
      <c r="F595" s="26"/>
      <c r="G595" s="26">
        <f t="shared" si="24"/>
        <v>0</v>
      </c>
      <c r="H595" s="26">
        <v>0</v>
      </c>
    </row>
    <row r="596" spans="1:8" ht="12.75">
      <c r="A596" s="57">
        <v>511200</v>
      </c>
      <c r="B596" s="88" t="s">
        <v>322</v>
      </c>
      <c r="C596" s="4" t="s">
        <v>404</v>
      </c>
      <c r="D596" s="26">
        <v>210000</v>
      </c>
      <c r="E596" s="26">
        <v>12378.76</v>
      </c>
      <c r="F596" s="26">
        <v>-24910</v>
      </c>
      <c r="G596" s="26">
        <f t="shared" si="24"/>
        <v>185090</v>
      </c>
      <c r="H596" s="26">
        <f t="shared" si="22"/>
        <v>88.13809523809523</v>
      </c>
    </row>
    <row r="597" spans="1:8" ht="12.75">
      <c r="A597" s="57">
        <v>511300</v>
      </c>
      <c r="B597" s="88" t="s">
        <v>322</v>
      </c>
      <c r="C597" s="37" t="s">
        <v>405</v>
      </c>
      <c r="D597" s="26">
        <v>5000</v>
      </c>
      <c r="E597" s="26">
        <v>5616</v>
      </c>
      <c r="F597" s="26">
        <v>1000</v>
      </c>
      <c r="G597" s="26">
        <f t="shared" si="24"/>
        <v>6000</v>
      </c>
      <c r="H597" s="26">
        <f t="shared" si="22"/>
        <v>120</v>
      </c>
    </row>
    <row r="598" spans="1:8" ht="12.75">
      <c r="A598" s="57">
        <v>511300</v>
      </c>
      <c r="B598" s="88" t="s">
        <v>322</v>
      </c>
      <c r="C598" s="4" t="s">
        <v>406</v>
      </c>
      <c r="D598" s="26">
        <v>5000</v>
      </c>
      <c r="E598" s="26"/>
      <c r="F598" s="26">
        <v>2100</v>
      </c>
      <c r="G598" s="40">
        <f t="shared" si="24"/>
        <v>7100</v>
      </c>
      <c r="H598" s="26">
        <f t="shared" si="22"/>
        <v>142</v>
      </c>
    </row>
    <row r="599" spans="1:8" ht="12.75">
      <c r="A599" s="57">
        <v>511700</v>
      </c>
      <c r="B599" s="88" t="s">
        <v>407</v>
      </c>
      <c r="C599" s="4" t="s">
        <v>408</v>
      </c>
      <c r="D599" s="26">
        <v>50000</v>
      </c>
      <c r="E599" s="26">
        <v>5733</v>
      </c>
      <c r="F599" s="26">
        <v>21500</v>
      </c>
      <c r="G599" s="26">
        <f t="shared" si="24"/>
        <v>71500</v>
      </c>
      <c r="H599" s="26">
        <f t="shared" si="22"/>
        <v>143</v>
      </c>
    </row>
    <row r="600" spans="1:8" ht="12.75">
      <c r="A600" s="57">
        <v>511700</v>
      </c>
      <c r="B600" s="88" t="s">
        <v>407</v>
      </c>
      <c r="C600" s="4" t="s">
        <v>409</v>
      </c>
      <c r="D600" s="26"/>
      <c r="E600" s="26">
        <v>8307</v>
      </c>
      <c r="F600" s="26">
        <v>15000</v>
      </c>
      <c r="G600" s="26">
        <f t="shared" si="24"/>
        <v>15000</v>
      </c>
      <c r="H600" s="26">
        <v>0</v>
      </c>
    </row>
    <row r="601" spans="1:8" ht="12.75">
      <c r="A601" s="57"/>
      <c r="B601" s="88"/>
      <c r="C601" s="4"/>
      <c r="D601" s="26"/>
      <c r="E601" s="26"/>
      <c r="F601" s="26"/>
      <c r="G601" s="26"/>
      <c r="H601" s="26"/>
    </row>
    <row r="602" spans="1:8" ht="12.75">
      <c r="A602" s="30">
        <v>517</v>
      </c>
      <c r="B602" s="30"/>
      <c r="C602" s="5" t="s">
        <v>410</v>
      </c>
      <c r="D602" s="23">
        <f>SUM(D603)</f>
        <v>200000</v>
      </c>
      <c r="E602" s="23">
        <f>SUM(E603)</f>
        <v>5801.27</v>
      </c>
      <c r="F602" s="23">
        <f>SUM(F603)</f>
        <v>-194000</v>
      </c>
      <c r="G602" s="23">
        <f>SUM(G603)</f>
        <v>6000</v>
      </c>
      <c r="H602" s="23">
        <f t="shared" si="22"/>
        <v>3</v>
      </c>
    </row>
    <row r="603" spans="1:8" ht="12.75">
      <c r="A603" s="56">
        <v>517100</v>
      </c>
      <c r="B603" s="89" t="s">
        <v>411</v>
      </c>
      <c r="C603" s="83" t="s">
        <v>193</v>
      </c>
      <c r="D603" s="29">
        <v>200000</v>
      </c>
      <c r="E603" s="29">
        <v>5801.27</v>
      </c>
      <c r="F603" s="29">
        <v>-194000</v>
      </c>
      <c r="G603" s="29">
        <f>SUM(D603+F603)</f>
        <v>6000</v>
      </c>
      <c r="H603" s="29">
        <f t="shared" si="22"/>
        <v>3</v>
      </c>
    </row>
    <row r="604" spans="1:8" ht="12.75">
      <c r="A604" s="57"/>
      <c r="B604" s="57"/>
      <c r="C604" s="4"/>
      <c r="D604" s="26"/>
      <c r="E604" s="26"/>
      <c r="F604" s="26"/>
      <c r="G604" s="26"/>
      <c r="H604" s="26"/>
    </row>
    <row r="605" spans="1:8" ht="12.75">
      <c r="A605" s="4"/>
      <c r="B605" s="4"/>
      <c r="C605" s="19" t="s">
        <v>412</v>
      </c>
      <c r="D605" s="20">
        <f>SUM(D592+D568)</f>
        <v>1290000</v>
      </c>
      <c r="E605" s="20">
        <f>SUM(E592+E568)</f>
        <v>572669.74</v>
      </c>
      <c r="F605" s="20">
        <f>SUM(F592+F568)</f>
        <v>-206810</v>
      </c>
      <c r="G605" s="20">
        <f>SUM(G592+G568)</f>
        <v>1083190</v>
      </c>
      <c r="H605" s="20">
        <f t="shared" si="22"/>
        <v>83.96821705426356</v>
      </c>
    </row>
    <row r="606" spans="1:8" ht="12.75">
      <c r="A606" s="4"/>
      <c r="B606" s="4"/>
      <c r="C606" s="5"/>
      <c r="D606" s="23"/>
      <c r="E606" s="26"/>
      <c r="F606" s="26"/>
      <c r="G606" s="26"/>
      <c r="H606" s="26"/>
    </row>
    <row r="607" spans="1:8" ht="12.75">
      <c r="A607" s="4"/>
      <c r="B607" s="4"/>
      <c r="C607" s="5"/>
      <c r="D607" s="26"/>
      <c r="E607" s="26"/>
      <c r="F607" s="26"/>
      <c r="G607" s="26"/>
      <c r="H607" s="26"/>
    </row>
    <row r="608" spans="1:8" ht="12.75">
      <c r="A608" s="5" t="s">
        <v>413</v>
      </c>
      <c r="B608" s="5"/>
      <c r="C608" s="5"/>
      <c r="D608" s="23"/>
      <c r="E608" s="23"/>
      <c r="F608" s="23"/>
      <c r="G608" s="23"/>
      <c r="H608" s="26"/>
    </row>
    <row r="609" spans="1:8" ht="12.75">
      <c r="A609" s="5" t="s">
        <v>414</v>
      </c>
      <c r="B609" s="5"/>
      <c r="C609" s="4"/>
      <c r="D609" s="23"/>
      <c r="E609" s="23"/>
      <c r="F609" s="23"/>
      <c r="G609" s="23"/>
      <c r="H609" s="26"/>
    </row>
    <row r="610" spans="1:8" ht="12.75">
      <c r="A610" s="5"/>
      <c r="B610" s="5"/>
      <c r="C610" s="4"/>
      <c r="D610" s="23"/>
      <c r="E610" s="23"/>
      <c r="F610" s="23"/>
      <c r="G610" s="23"/>
      <c r="H610" s="26"/>
    </row>
    <row r="611" spans="1:8" ht="12.75">
      <c r="A611" s="30">
        <v>41</v>
      </c>
      <c r="B611" s="30"/>
      <c r="C611" s="5" t="s">
        <v>159</v>
      </c>
      <c r="D611" s="23">
        <f>SUM(D613)</f>
        <v>20000</v>
      </c>
      <c r="E611" s="23">
        <f>SUM(E613)</f>
        <v>10153.59</v>
      </c>
      <c r="F611" s="23">
        <f>SUM(F613)</f>
        <v>-2000</v>
      </c>
      <c r="G611" s="23">
        <f>SUM(G613)</f>
        <v>18000</v>
      </c>
      <c r="H611" s="23">
        <f t="shared" si="22"/>
        <v>90</v>
      </c>
    </row>
    <row r="612" spans="1:8" ht="12.75">
      <c r="A612" s="30"/>
      <c r="B612" s="30"/>
      <c r="C612" s="5"/>
      <c r="D612" s="23"/>
      <c r="E612" s="23"/>
      <c r="F612" s="23"/>
      <c r="G612" s="23"/>
      <c r="H612" s="26"/>
    </row>
    <row r="613" spans="1:8" ht="12.75">
      <c r="A613" s="65">
        <v>412</v>
      </c>
      <c r="B613" s="65"/>
      <c r="C613" s="72" t="s">
        <v>35</v>
      </c>
      <c r="D613" s="23">
        <f>SUM(D614:D619)</f>
        <v>20000</v>
      </c>
      <c r="E613" s="23">
        <f>SUM(E614:E619)</f>
        <v>10153.59</v>
      </c>
      <c r="F613" s="23">
        <f>SUM(F614:F619)</f>
        <v>-2000</v>
      </c>
      <c r="G613" s="23">
        <f>SUM(G614:G619)</f>
        <v>18000</v>
      </c>
      <c r="H613" s="23">
        <f t="shared" si="22"/>
        <v>90</v>
      </c>
    </row>
    <row r="614" spans="1:8" ht="12.75">
      <c r="A614" s="57">
        <v>412200</v>
      </c>
      <c r="B614" s="88" t="s">
        <v>415</v>
      </c>
      <c r="C614" s="4" t="s">
        <v>416</v>
      </c>
      <c r="D614" s="26">
        <v>5000</v>
      </c>
      <c r="E614" s="26">
        <v>2497.95</v>
      </c>
      <c r="F614" s="26"/>
      <c r="G614" s="26">
        <f aca="true" t="shared" si="25" ref="G614:G619">SUM(D614+F614)</f>
        <v>5000</v>
      </c>
      <c r="H614" s="26">
        <f t="shared" si="22"/>
        <v>100</v>
      </c>
    </row>
    <row r="615" spans="1:8" ht="12.75">
      <c r="A615" s="57">
        <v>412600</v>
      </c>
      <c r="B615" s="88" t="s">
        <v>213</v>
      </c>
      <c r="C615" s="4" t="s">
        <v>167</v>
      </c>
      <c r="D615" s="26">
        <v>500</v>
      </c>
      <c r="E615" s="26">
        <v>40</v>
      </c>
      <c r="F615" s="26"/>
      <c r="G615" s="26">
        <f t="shared" si="25"/>
        <v>500</v>
      </c>
      <c r="H615" s="26">
        <f t="shared" si="22"/>
        <v>100</v>
      </c>
    </row>
    <row r="616" spans="1:8" ht="12.75">
      <c r="A616" s="57">
        <v>412700</v>
      </c>
      <c r="B616" s="88" t="s">
        <v>214</v>
      </c>
      <c r="C616" s="4" t="s">
        <v>417</v>
      </c>
      <c r="D616" s="26">
        <v>2000</v>
      </c>
      <c r="E616" s="26">
        <v>1111.5</v>
      </c>
      <c r="F616" s="26"/>
      <c r="G616" s="26">
        <f t="shared" si="25"/>
        <v>2000</v>
      </c>
      <c r="H616" s="26">
        <f t="shared" si="22"/>
        <v>100</v>
      </c>
    </row>
    <row r="617" spans="1:8" ht="12.75">
      <c r="A617" s="68">
        <v>412700</v>
      </c>
      <c r="B617" s="98" t="s">
        <v>415</v>
      </c>
      <c r="C617" s="37" t="s">
        <v>418</v>
      </c>
      <c r="D617" s="26">
        <v>5000</v>
      </c>
      <c r="E617" s="26">
        <v>534</v>
      </c>
      <c r="F617" s="26">
        <v>-4000</v>
      </c>
      <c r="G617" s="26">
        <f t="shared" si="25"/>
        <v>1000</v>
      </c>
      <c r="H617" s="26">
        <f t="shared" si="22"/>
        <v>20</v>
      </c>
    </row>
    <row r="618" spans="1:8" ht="12.75">
      <c r="A618" s="57">
        <v>412700</v>
      </c>
      <c r="B618" s="88" t="s">
        <v>415</v>
      </c>
      <c r="C618" s="4" t="s">
        <v>419</v>
      </c>
      <c r="D618" s="26">
        <v>7000</v>
      </c>
      <c r="E618" s="26">
        <v>5970.14</v>
      </c>
      <c r="F618" s="26">
        <v>2000</v>
      </c>
      <c r="G618" s="26">
        <f t="shared" si="25"/>
        <v>9000</v>
      </c>
      <c r="H618" s="26">
        <f t="shared" si="22"/>
        <v>128.57142857142858</v>
      </c>
    </row>
    <row r="619" spans="1:8" ht="12.75">
      <c r="A619" s="56">
        <v>412900</v>
      </c>
      <c r="B619" s="89" t="s">
        <v>214</v>
      </c>
      <c r="C619" s="28" t="s">
        <v>420</v>
      </c>
      <c r="D619" s="29">
        <v>500</v>
      </c>
      <c r="E619" s="29"/>
      <c r="F619" s="29"/>
      <c r="G619" s="29">
        <f t="shared" si="25"/>
        <v>500</v>
      </c>
      <c r="H619" s="29">
        <f t="shared" si="22"/>
        <v>100</v>
      </c>
    </row>
    <row r="620" spans="1:8" ht="12.75">
      <c r="A620" s="4"/>
      <c r="B620" s="4"/>
      <c r="C620" s="4"/>
      <c r="D620" s="26"/>
      <c r="E620" s="26"/>
      <c r="F620" s="26"/>
      <c r="G620" s="26"/>
      <c r="H620" s="23"/>
    </row>
    <row r="621" spans="1:8" ht="12.75">
      <c r="A621" s="4"/>
      <c r="B621" s="4"/>
      <c r="C621" s="19" t="s">
        <v>421</v>
      </c>
      <c r="D621" s="20">
        <f>SUM(D611)</f>
        <v>20000</v>
      </c>
      <c r="E621" s="20">
        <f>SUM(E611)</f>
        <v>10153.59</v>
      </c>
      <c r="F621" s="20">
        <f>SUM(F611)</f>
        <v>-2000</v>
      </c>
      <c r="G621" s="20">
        <f>SUM(G611)</f>
        <v>18000</v>
      </c>
      <c r="H621" s="20">
        <f t="shared" si="22"/>
        <v>90</v>
      </c>
    </row>
    <row r="622" spans="1:8" ht="12.75">
      <c r="A622" s="4"/>
      <c r="B622" s="4"/>
      <c r="C622" s="5"/>
      <c r="D622" s="23"/>
      <c r="E622" s="23"/>
      <c r="F622" s="23"/>
      <c r="G622" s="26"/>
      <c r="H622" s="26"/>
    </row>
    <row r="623" spans="1:8" ht="12.75">
      <c r="A623" s="4"/>
      <c r="B623" s="4"/>
      <c r="C623" s="4"/>
      <c r="D623" s="26"/>
      <c r="E623" s="26"/>
      <c r="F623" s="26"/>
      <c r="G623" s="26"/>
      <c r="H623" s="26"/>
    </row>
    <row r="624" spans="1:8" ht="12.75">
      <c r="A624" s="5" t="s">
        <v>422</v>
      </c>
      <c r="B624" s="5"/>
      <c r="C624" s="5"/>
      <c r="D624" s="23"/>
      <c r="E624" s="23"/>
      <c r="F624" s="23"/>
      <c r="G624" s="23"/>
      <c r="H624" s="26"/>
    </row>
    <row r="625" spans="1:8" ht="12.75">
      <c r="A625" s="5" t="s">
        <v>423</v>
      </c>
      <c r="B625" s="5"/>
      <c r="C625" s="4"/>
      <c r="D625" s="23"/>
      <c r="E625" s="23"/>
      <c r="F625" s="23"/>
      <c r="G625" s="23"/>
      <c r="H625" s="26"/>
    </row>
    <row r="626" spans="1:8" ht="12.75">
      <c r="A626" s="30">
        <v>41</v>
      </c>
      <c r="B626" s="30"/>
      <c r="C626" s="5" t="s">
        <v>424</v>
      </c>
      <c r="D626" s="23">
        <f>SUM(D627+D634+D661)</f>
        <v>1215900</v>
      </c>
      <c r="E626" s="23">
        <f>SUM(E627+E634+E661)</f>
        <v>959275.04</v>
      </c>
      <c r="F626" s="23">
        <f>SUM(F627+F634+F661)</f>
        <v>73600</v>
      </c>
      <c r="G626" s="23">
        <f>SUM(G627+G634+G661)</f>
        <v>1289500</v>
      </c>
      <c r="H626" s="23">
        <f aca="true" t="shared" si="26" ref="H626:H685">SUM(G626/D626*100)</f>
        <v>106.05312936919154</v>
      </c>
    </row>
    <row r="627" spans="1:8" ht="12.75">
      <c r="A627" s="65">
        <v>411</v>
      </c>
      <c r="B627" s="65"/>
      <c r="C627" s="72" t="s">
        <v>34</v>
      </c>
      <c r="D627" s="23">
        <f>SUM(D628+D631)</f>
        <v>265200</v>
      </c>
      <c r="E627" s="23">
        <f>SUM(E628+E631)</f>
        <v>197959.06999999998</v>
      </c>
      <c r="F627" s="23">
        <f>SUM(F628+F631)</f>
        <v>-2000</v>
      </c>
      <c r="G627" s="23">
        <f>SUM(G628+G631)</f>
        <v>263200</v>
      </c>
      <c r="H627" s="23">
        <f t="shared" si="26"/>
        <v>99.24585218702866</v>
      </c>
    </row>
    <row r="628" spans="1:8" ht="12.75">
      <c r="A628" s="65">
        <v>4111</v>
      </c>
      <c r="B628" s="65"/>
      <c r="C628" s="5" t="s">
        <v>160</v>
      </c>
      <c r="D628" s="23">
        <f>SUM(D629:D629)</f>
        <v>212000</v>
      </c>
      <c r="E628" s="23">
        <f>SUM(E629:E629)</f>
        <v>156460.36</v>
      </c>
      <c r="F628" s="23">
        <f>SUM(F629:F629)</f>
        <v>-2000</v>
      </c>
      <c r="G628" s="23">
        <f>SUM(G629:G629)</f>
        <v>210000</v>
      </c>
      <c r="H628" s="23">
        <f t="shared" si="26"/>
        <v>99.05660377358491</v>
      </c>
    </row>
    <row r="629" spans="1:8" ht="12.75">
      <c r="A629" s="57">
        <v>411100</v>
      </c>
      <c r="B629" s="57">
        <v>1090</v>
      </c>
      <c r="C629" s="4" t="s">
        <v>160</v>
      </c>
      <c r="D629" s="26">
        <v>212000</v>
      </c>
      <c r="E629" s="26">
        <v>156460.36</v>
      </c>
      <c r="F629" s="26">
        <v>-2000</v>
      </c>
      <c r="G629" s="26">
        <f>SUM(D629+F629)</f>
        <v>210000</v>
      </c>
      <c r="H629" s="26">
        <f t="shared" si="26"/>
        <v>99.05660377358491</v>
      </c>
    </row>
    <row r="630" spans="1:8" ht="12.75">
      <c r="A630" s="57"/>
      <c r="B630" s="57"/>
      <c r="C630" s="4"/>
      <c r="D630" s="26"/>
      <c r="E630" s="26"/>
      <c r="F630" s="26"/>
      <c r="G630" s="26"/>
      <c r="H630" s="26"/>
    </row>
    <row r="631" spans="1:8" ht="12.75">
      <c r="A631" s="30">
        <v>4112</v>
      </c>
      <c r="B631" s="30"/>
      <c r="C631" s="5" t="s">
        <v>161</v>
      </c>
      <c r="D631" s="23">
        <f>SUM(D632:D632)</f>
        <v>53200</v>
      </c>
      <c r="E631" s="23">
        <f>SUM(E632:E632)</f>
        <v>41498.71</v>
      </c>
      <c r="F631" s="23">
        <f>SUM(F632:F632)</f>
        <v>0</v>
      </c>
      <c r="G631" s="23">
        <f>SUM(G632:G632)</f>
        <v>53200</v>
      </c>
      <c r="H631" s="23">
        <f t="shared" si="26"/>
        <v>100</v>
      </c>
    </row>
    <row r="632" spans="1:8" ht="12.75">
      <c r="A632" s="57">
        <v>411200</v>
      </c>
      <c r="B632" s="57">
        <v>1090</v>
      </c>
      <c r="C632" s="4" t="s">
        <v>161</v>
      </c>
      <c r="D632" s="26">
        <v>53200</v>
      </c>
      <c r="E632" s="26">
        <v>41498.71</v>
      </c>
      <c r="F632" s="26"/>
      <c r="G632" s="26">
        <f>SUM(D632+F632)</f>
        <v>53200</v>
      </c>
      <c r="H632" s="26">
        <f t="shared" si="26"/>
        <v>100</v>
      </c>
    </row>
    <row r="633" spans="1:8" ht="12.75">
      <c r="A633" s="4"/>
      <c r="B633" s="4"/>
      <c r="C633" s="4"/>
      <c r="D633" s="26"/>
      <c r="E633" s="26"/>
      <c r="F633" s="26"/>
      <c r="G633" s="26"/>
      <c r="H633" s="26"/>
    </row>
    <row r="634" spans="1:8" ht="12.75">
      <c r="A634" s="30">
        <v>412</v>
      </c>
      <c r="B634" s="30"/>
      <c r="C634" s="72" t="s">
        <v>35</v>
      </c>
      <c r="D634" s="35">
        <f>SUM(D636+D641+D642+D643+D645+D649+D654)</f>
        <v>31200</v>
      </c>
      <c r="E634" s="35">
        <f>SUM(E636+E641+E642+E643+E645+E649+E654)</f>
        <v>21808.36</v>
      </c>
      <c r="F634" s="35">
        <f>SUM(F636+F641+F642+F643+F645+F649+F654)</f>
        <v>5600</v>
      </c>
      <c r="G634" s="35">
        <f>SUM(G636+G641+G642+G643+G645+G649+G654)</f>
        <v>36800</v>
      </c>
      <c r="H634" s="23">
        <f t="shared" si="26"/>
        <v>117.94871794871796</v>
      </c>
    </row>
    <row r="635" spans="1:8" ht="12.75">
      <c r="A635" s="67">
        <v>4122</v>
      </c>
      <c r="B635" s="67"/>
      <c r="C635" s="34" t="s">
        <v>425</v>
      </c>
      <c r="D635" s="35"/>
      <c r="E635" s="23"/>
      <c r="F635" s="23"/>
      <c r="G635" s="23"/>
      <c r="H635" s="26"/>
    </row>
    <row r="636" spans="1:8" ht="12.75">
      <c r="A636" s="67"/>
      <c r="B636" s="67"/>
      <c r="C636" s="34" t="s">
        <v>426</v>
      </c>
      <c r="D636" s="35">
        <f>SUM(D637:D639)</f>
        <v>9500</v>
      </c>
      <c r="E636" s="35">
        <f>SUM(E637:E639)</f>
        <v>7986.61</v>
      </c>
      <c r="F636" s="35">
        <f>SUM(F637:F639)</f>
        <v>1000</v>
      </c>
      <c r="G636" s="35">
        <f>SUM(G637:G639)</f>
        <v>10500</v>
      </c>
      <c r="H636" s="23">
        <f t="shared" si="26"/>
        <v>110.5263157894737</v>
      </c>
    </row>
    <row r="637" spans="1:8" ht="12.75">
      <c r="A637" s="57">
        <v>412200</v>
      </c>
      <c r="B637" s="57">
        <v>1090</v>
      </c>
      <c r="C637" s="4" t="s">
        <v>427</v>
      </c>
      <c r="D637" s="26">
        <v>2000</v>
      </c>
      <c r="E637" s="26">
        <v>1100.1</v>
      </c>
      <c r="F637" s="26"/>
      <c r="G637" s="26">
        <f>SUM(D637+F637)</f>
        <v>2000</v>
      </c>
      <c r="H637" s="26">
        <f t="shared" si="26"/>
        <v>100</v>
      </c>
    </row>
    <row r="638" spans="1:8" ht="12.75">
      <c r="A638" s="57">
        <v>412200</v>
      </c>
      <c r="B638" s="57">
        <v>1090</v>
      </c>
      <c r="C638" s="4" t="s">
        <v>428</v>
      </c>
      <c r="D638" s="26">
        <v>1000</v>
      </c>
      <c r="E638" s="26">
        <v>367.06</v>
      </c>
      <c r="F638" s="26">
        <v>-300</v>
      </c>
      <c r="G638" s="26">
        <f>SUM(D638+F638)</f>
        <v>700</v>
      </c>
      <c r="H638" s="26">
        <f t="shared" si="26"/>
        <v>70</v>
      </c>
    </row>
    <row r="639" spans="1:8" ht="12.75">
      <c r="A639" s="57">
        <v>412200</v>
      </c>
      <c r="B639" s="57">
        <v>1090</v>
      </c>
      <c r="C639" s="4" t="s">
        <v>429</v>
      </c>
      <c r="D639" s="26">
        <v>6500</v>
      </c>
      <c r="E639" s="26">
        <v>6519.45</v>
      </c>
      <c r="F639" s="26">
        <v>1300</v>
      </c>
      <c r="G639" s="26">
        <f>SUM(D639+F639)</f>
        <v>7800</v>
      </c>
      <c r="H639" s="26">
        <f t="shared" si="26"/>
        <v>120</v>
      </c>
    </row>
    <row r="640" spans="1:8" ht="12.75">
      <c r="A640" s="57"/>
      <c r="B640" s="57"/>
      <c r="C640" s="4"/>
      <c r="D640" s="26"/>
      <c r="E640" s="26"/>
      <c r="F640" s="26"/>
      <c r="G640" s="26"/>
      <c r="H640" s="26"/>
    </row>
    <row r="641" spans="1:8" ht="12.75">
      <c r="A641" s="57">
        <v>412300</v>
      </c>
      <c r="B641" s="57">
        <v>1090</v>
      </c>
      <c r="C641" s="4" t="s">
        <v>430</v>
      </c>
      <c r="D641" s="26">
        <v>4000</v>
      </c>
      <c r="E641" s="26">
        <v>3002.14</v>
      </c>
      <c r="F641" s="26"/>
      <c r="G641" s="26">
        <f>SUM(D641+F641)</f>
        <v>4000</v>
      </c>
      <c r="H641" s="26">
        <f t="shared" si="26"/>
        <v>100</v>
      </c>
    </row>
    <row r="642" spans="1:8" ht="12.75">
      <c r="A642" s="57">
        <v>412400</v>
      </c>
      <c r="B642" s="57">
        <v>1090</v>
      </c>
      <c r="C642" s="4" t="s">
        <v>165</v>
      </c>
      <c r="D642" s="26"/>
      <c r="E642" s="26"/>
      <c r="F642" s="26"/>
      <c r="G642" s="26">
        <f>SUM(D642+F642)</f>
        <v>0</v>
      </c>
      <c r="H642" s="26">
        <v>0</v>
      </c>
    </row>
    <row r="643" spans="1:8" ht="12.75">
      <c r="A643" s="57">
        <v>412500</v>
      </c>
      <c r="B643" s="57">
        <v>1090</v>
      </c>
      <c r="C643" s="4" t="s">
        <v>431</v>
      </c>
      <c r="D643" s="26">
        <v>1000</v>
      </c>
      <c r="E643" s="26">
        <v>749.94</v>
      </c>
      <c r="F643" s="26">
        <v>3000</v>
      </c>
      <c r="G643" s="26">
        <f>SUM(D643+F643)</f>
        <v>4000</v>
      </c>
      <c r="H643" s="26">
        <f t="shared" si="26"/>
        <v>400</v>
      </c>
    </row>
    <row r="644" spans="1:8" ht="12.75">
      <c r="A644" s="57"/>
      <c r="B644" s="57"/>
      <c r="C644" s="4"/>
      <c r="D644" s="26"/>
      <c r="E644" s="26" t="s">
        <v>432</v>
      </c>
      <c r="F644" s="26"/>
      <c r="G644" s="26"/>
      <c r="H644" s="26"/>
    </row>
    <row r="645" spans="1:8" ht="12.75">
      <c r="A645" s="30">
        <v>4126</v>
      </c>
      <c r="B645" s="30"/>
      <c r="C645" s="5" t="s">
        <v>167</v>
      </c>
      <c r="D645" s="35">
        <f>SUM(D646:D647)</f>
        <v>2000</v>
      </c>
      <c r="E645" s="35">
        <f>SUM(E646:E647)</f>
        <v>1173.12</v>
      </c>
      <c r="F645" s="35">
        <f>SUM(F646:F647)</f>
        <v>-300</v>
      </c>
      <c r="G645" s="35">
        <f>SUM(G646:G647)</f>
        <v>1700</v>
      </c>
      <c r="H645" s="23">
        <f t="shared" si="26"/>
        <v>85</v>
      </c>
    </row>
    <row r="646" spans="1:8" ht="12.75">
      <c r="A646" s="57">
        <v>412600</v>
      </c>
      <c r="B646" s="57">
        <v>1090</v>
      </c>
      <c r="C646" s="4" t="s">
        <v>167</v>
      </c>
      <c r="D646" s="26">
        <v>1500</v>
      </c>
      <c r="E646" s="26">
        <v>469</v>
      </c>
      <c r="F646" s="26">
        <v>-700</v>
      </c>
      <c r="G646" s="26">
        <f>SUM(D646+F646)</f>
        <v>800</v>
      </c>
      <c r="H646" s="26">
        <f t="shared" si="26"/>
        <v>53.333333333333336</v>
      </c>
    </row>
    <row r="647" spans="1:8" ht="12.75">
      <c r="A647" s="57">
        <v>412600</v>
      </c>
      <c r="B647" s="57">
        <v>1090</v>
      </c>
      <c r="C647" s="4" t="s">
        <v>229</v>
      </c>
      <c r="D647" s="26">
        <v>500</v>
      </c>
      <c r="E647" s="26">
        <v>704.12</v>
      </c>
      <c r="F647" s="26">
        <v>400</v>
      </c>
      <c r="G647" s="26">
        <f>SUM(D647+F647)</f>
        <v>900</v>
      </c>
      <c r="H647" s="26">
        <f t="shared" si="26"/>
        <v>180</v>
      </c>
    </row>
    <row r="648" spans="1:8" ht="12.75">
      <c r="A648" s="57"/>
      <c r="B648" s="57"/>
      <c r="C648" s="4"/>
      <c r="D648" s="26"/>
      <c r="E648" s="26"/>
      <c r="F648" s="26"/>
      <c r="G648" s="26"/>
      <c r="H648" s="26"/>
    </row>
    <row r="649" spans="1:8" ht="12.75">
      <c r="A649" s="67">
        <v>4127</v>
      </c>
      <c r="B649" s="67"/>
      <c r="C649" s="34" t="s">
        <v>168</v>
      </c>
      <c r="D649" s="23">
        <f>SUM(D650:D652)</f>
        <v>3000</v>
      </c>
      <c r="E649" s="23">
        <f>SUM(E650:E652)</f>
        <v>1490.77</v>
      </c>
      <c r="F649" s="23">
        <f>SUM(F650:F652)</f>
        <v>0</v>
      </c>
      <c r="G649" s="23">
        <f>SUM(G650:G652)</f>
        <v>3000</v>
      </c>
      <c r="H649" s="23">
        <f t="shared" si="26"/>
        <v>100</v>
      </c>
    </row>
    <row r="650" spans="1:8" ht="12.75">
      <c r="A650" s="68">
        <v>412700</v>
      </c>
      <c r="B650" s="68">
        <v>1090</v>
      </c>
      <c r="C650" s="37" t="s">
        <v>288</v>
      </c>
      <c r="D650" s="26">
        <v>1500</v>
      </c>
      <c r="E650" s="26">
        <v>1295.27</v>
      </c>
      <c r="F650" s="26">
        <v>200</v>
      </c>
      <c r="G650" s="26">
        <f>SUM(D650+F650)</f>
        <v>1700</v>
      </c>
      <c r="H650" s="26">
        <f t="shared" si="26"/>
        <v>113.33333333333333</v>
      </c>
    </row>
    <row r="651" spans="1:8" ht="12.75">
      <c r="A651" s="68">
        <v>412700</v>
      </c>
      <c r="B651" s="68">
        <v>1090</v>
      </c>
      <c r="C651" s="37" t="s">
        <v>290</v>
      </c>
      <c r="D651" s="26">
        <v>1000</v>
      </c>
      <c r="E651" s="26">
        <v>20</v>
      </c>
      <c r="F651" s="26">
        <v>-200</v>
      </c>
      <c r="G651" s="26">
        <f>SUM(D651+F651)</f>
        <v>800</v>
      </c>
      <c r="H651" s="26">
        <f t="shared" si="26"/>
        <v>80</v>
      </c>
    </row>
    <row r="652" spans="1:8" ht="12.75">
      <c r="A652" s="68">
        <v>412700</v>
      </c>
      <c r="B652" s="68">
        <v>1090</v>
      </c>
      <c r="C652" s="37" t="s">
        <v>291</v>
      </c>
      <c r="D652" s="26">
        <v>500</v>
      </c>
      <c r="E652" s="26">
        <v>175.5</v>
      </c>
      <c r="F652" s="26"/>
      <c r="G652" s="26">
        <f>SUM(D652+F652)</f>
        <v>500</v>
      </c>
      <c r="H652" s="26">
        <f t="shared" si="26"/>
        <v>100</v>
      </c>
    </row>
    <row r="653" spans="1:8" ht="12.75">
      <c r="A653" s="68"/>
      <c r="B653" s="68"/>
      <c r="C653" s="37"/>
      <c r="D653" s="26"/>
      <c r="E653" s="26"/>
      <c r="F653" s="26"/>
      <c r="G653" s="26"/>
      <c r="H653" s="26"/>
    </row>
    <row r="654" spans="1:8" ht="12.75">
      <c r="A654" s="67">
        <v>4129</v>
      </c>
      <c r="B654" s="67"/>
      <c r="C654" s="34" t="s">
        <v>433</v>
      </c>
      <c r="D654" s="35">
        <f>SUM(D655:D659)</f>
        <v>11700</v>
      </c>
      <c r="E654" s="35">
        <f>SUM(E655:E659)</f>
        <v>7405.78</v>
      </c>
      <c r="F654" s="35">
        <f>SUM(F655:F659)</f>
        <v>1900</v>
      </c>
      <c r="G654" s="35">
        <f>SUM(G655:G659)</f>
        <v>13600</v>
      </c>
      <c r="H654" s="23">
        <f t="shared" si="26"/>
        <v>116.23931623931625</v>
      </c>
    </row>
    <row r="655" spans="1:8" ht="12.75">
      <c r="A655" s="57">
        <v>412900</v>
      </c>
      <c r="B655" s="88" t="s">
        <v>270</v>
      </c>
      <c r="C655" s="4" t="s">
        <v>295</v>
      </c>
      <c r="D655" s="26">
        <v>800</v>
      </c>
      <c r="E655" s="26">
        <v>460</v>
      </c>
      <c r="F655" s="26">
        <v>-200</v>
      </c>
      <c r="G655" s="26">
        <f>SUM(D655+F655)</f>
        <v>600</v>
      </c>
      <c r="H655" s="26">
        <f t="shared" si="26"/>
        <v>75</v>
      </c>
    </row>
    <row r="656" spans="1:8" ht="12.75">
      <c r="A656" s="57">
        <v>412900</v>
      </c>
      <c r="B656" s="57">
        <v>1090</v>
      </c>
      <c r="C656" s="4" t="s">
        <v>434</v>
      </c>
      <c r="D656" s="26">
        <v>2400</v>
      </c>
      <c r="E656" s="26">
        <v>1790.64</v>
      </c>
      <c r="F656" s="26"/>
      <c r="G656" s="26">
        <f>SUM(D656+F656)</f>
        <v>2400</v>
      </c>
      <c r="H656" s="26">
        <f t="shared" si="26"/>
        <v>100</v>
      </c>
    </row>
    <row r="657" spans="1:8" ht="12.75">
      <c r="A657" s="57">
        <v>412900</v>
      </c>
      <c r="B657" s="57">
        <v>1090</v>
      </c>
      <c r="C657" s="4" t="s">
        <v>435</v>
      </c>
      <c r="D657" s="26">
        <v>4000</v>
      </c>
      <c r="E657" s="26">
        <v>3504.1</v>
      </c>
      <c r="F657" s="26">
        <v>2100</v>
      </c>
      <c r="G657" s="26">
        <f>SUM(D657+F657)</f>
        <v>6100</v>
      </c>
      <c r="H657" s="26">
        <f t="shared" si="26"/>
        <v>152.5</v>
      </c>
    </row>
    <row r="658" spans="1:8" ht="12.75">
      <c r="A658" s="57">
        <v>412900</v>
      </c>
      <c r="B658" s="57">
        <v>1090</v>
      </c>
      <c r="C658" s="4" t="s">
        <v>215</v>
      </c>
      <c r="D658" s="26">
        <v>1000</v>
      </c>
      <c r="E658" s="26">
        <v>1029.97</v>
      </c>
      <c r="F658" s="26">
        <v>1000</v>
      </c>
      <c r="G658" s="26">
        <f>SUM(D658+F658)</f>
        <v>2000</v>
      </c>
      <c r="H658" s="26">
        <f t="shared" si="26"/>
        <v>200</v>
      </c>
    </row>
    <row r="659" spans="1:8" ht="12.75">
      <c r="A659" s="57">
        <v>412900</v>
      </c>
      <c r="B659" s="57">
        <v>1090</v>
      </c>
      <c r="C659" s="4" t="s">
        <v>436</v>
      </c>
      <c r="D659" s="26">
        <v>3500</v>
      </c>
      <c r="E659" s="26">
        <v>621.07</v>
      </c>
      <c r="F659" s="26">
        <v>-1000</v>
      </c>
      <c r="G659" s="26">
        <f>SUM(D659+F659)</f>
        <v>2500</v>
      </c>
      <c r="H659" s="26">
        <f t="shared" si="26"/>
        <v>71.42857142857143</v>
      </c>
    </row>
    <row r="660" spans="1:8" ht="12.75">
      <c r="A660" s="4"/>
      <c r="B660" s="4"/>
      <c r="C660" s="4"/>
      <c r="D660" s="26"/>
      <c r="E660" s="26"/>
      <c r="F660" s="26"/>
      <c r="G660" s="26"/>
      <c r="H660" s="26"/>
    </row>
    <row r="661" spans="1:8" ht="12.75">
      <c r="A661" s="65">
        <v>416</v>
      </c>
      <c r="B661" s="65"/>
      <c r="C661" s="72" t="s">
        <v>241</v>
      </c>
      <c r="D661" s="23">
        <f>SUM(D662+D671+D674)</f>
        <v>919500</v>
      </c>
      <c r="E661" s="23">
        <f>SUM(E662+E671+E674)</f>
        <v>739507.61</v>
      </c>
      <c r="F661" s="23">
        <f>SUM(F662+F671+F674)</f>
        <v>70000</v>
      </c>
      <c r="G661" s="23">
        <f>SUM(G662+G671+G674)</f>
        <v>989500</v>
      </c>
      <c r="H661" s="23">
        <f t="shared" si="26"/>
        <v>107.61283306144645</v>
      </c>
    </row>
    <row r="662" spans="1:8" ht="12.75">
      <c r="A662" s="65">
        <v>4161</v>
      </c>
      <c r="B662" s="65"/>
      <c r="C662" s="72" t="s">
        <v>437</v>
      </c>
      <c r="D662" s="23">
        <f>SUM(D663:D669)</f>
        <v>630500</v>
      </c>
      <c r="E662" s="23">
        <f>SUM(E663:E669)</f>
        <v>519448.17</v>
      </c>
      <c r="F662" s="23">
        <f>SUM(F663:F669)</f>
        <v>57000</v>
      </c>
      <c r="G662" s="23">
        <f>SUM(G663:G669)</f>
        <v>687500</v>
      </c>
      <c r="H662" s="23">
        <f t="shared" si="26"/>
        <v>109.04044409199048</v>
      </c>
    </row>
    <row r="663" spans="1:8" ht="12.75">
      <c r="A663" s="57">
        <v>416100</v>
      </c>
      <c r="B663" s="57">
        <v>1070</v>
      </c>
      <c r="C663" s="4" t="s">
        <v>438</v>
      </c>
      <c r="D663" s="26">
        <v>152000</v>
      </c>
      <c r="E663" s="26">
        <v>103684.58</v>
      </c>
      <c r="F663" s="26">
        <v>-12000</v>
      </c>
      <c r="G663" s="26">
        <f aca="true" t="shared" si="27" ref="G663:G669">SUM(D663+F663)</f>
        <v>140000</v>
      </c>
      <c r="H663" s="26">
        <f t="shared" si="26"/>
        <v>92.10526315789474</v>
      </c>
    </row>
    <row r="664" spans="1:8" ht="12.75">
      <c r="A664" s="57">
        <v>416100</v>
      </c>
      <c r="B664" s="57">
        <v>1070</v>
      </c>
      <c r="C664" s="4" t="s">
        <v>439</v>
      </c>
      <c r="D664" s="26">
        <v>390000</v>
      </c>
      <c r="E664" s="26">
        <v>337133.1</v>
      </c>
      <c r="F664" s="26">
        <v>65000</v>
      </c>
      <c r="G664" s="26">
        <f t="shared" si="27"/>
        <v>455000</v>
      </c>
      <c r="H664" s="26">
        <f t="shared" si="26"/>
        <v>116.66666666666667</v>
      </c>
    </row>
    <row r="665" spans="1:8" ht="12.75">
      <c r="A665" s="57">
        <v>416100</v>
      </c>
      <c r="B665" s="57">
        <v>1070</v>
      </c>
      <c r="C665" s="4" t="s">
        <v>440</v>
      </c>
      <c r="D665" s="26">
        <v>22500</v>
      </c>
      <c r="E665" s="26">
        <v>21970</v>
      </c>
      <c r="F665" s="26">
        <v>2500</v>
      </c>
      <c r="G665" s="26">
        <f t="shared" si="27"/>
        <v>25000</v>
      </c>
      <c r="H665" s="26">
        <f t="shared" si="26"/>
        <v>111.11111111111111</v>
      </c>
    </row>
    <row r="666" spans="1:8" ht="12.75">
      <c r="A666" s="57">
        <v>416100</v>
      </c>
      <c r="B666" s="57">
        <v>1070</v>
      </c>
      <c r="C666" s="4" t="s">
        <v>441</v>
      </c>
      <c r="D666" s="26">
        <v>10000</v>
      </c>
      <c r="E666" s="26">
        <v>3700</v>
      </c>
      <c r="F666" s="26">
        <v>-5000</v>
      </c>
      <c r="G666" s="26">
        <f t="shared" si="27"/>
        <v>5000</v>
      </c>
      <c r="H666" s="26">
        <f t="shared" si="26"/>
        <v>50</v>
      </c>
    </row>
    <row r="667" spans="1:8" ht="12.75">
      <c r="A667" s="57">
        <v>416100</v>
      </c>
      <c r="B667" s="57">
        <v>1070</v>
      </c>
      <c r="C667" s="4" t="s">
        <v>442</v>
      </c>
      <c r="D667" s="26">
        <v>20000</v>
      </c>
      <c r="E667" s="26">
        <v>13886.44</v>
      </c>
      <c r="F667" s="26">
        <v>500</v>
      </c>
      <c r="G667" s="26">
        <f t="shared" si="27"/>
        <v>20500</v>
      </c>
      <c r="H667" s="26">
        <f t="shared" si="26"/>
        <v>102.49999999999999</v>
      </c>
    </row>
    <row r="668" spans="1:8" ht="12.75">
      <c r="A668" s="57">
        <v>416100</v>
      </c>
      <c r="B668" s="57">
        <v>1070</v>
      </c>
      <c r="C668" s="4" t="s">
        <v>443</v>
      </c>
      <c r="D668" s="26">
        <v>20000</v>
      </c>
      <c r="E668" s="26">
        <v>25507.45</v>
      </c>
      <c r="F668" s="40">
        <v>6000</v>
      </c>
      <c r="G668" s="26">
        <f t="shared" si="27"/>
        <v>26000</v>
      </c>
      <c r="H668" s="26">
        <f t="shared" si="26"/>
        <v>130</v>
      </c>
    </row>
    <row r="669" spans="1:8" ht="12.75">
      <c r="A669" s="57">
        <v>416100</v>
      </c>
      <c r="B669" s="57">
        <v>1070</v>
      </c>
      <c r="C669" s="4" t="s">
        <v>444</v>
      </c>
      <c r="D669" s="26">
        <v>16000</v>
      </c>
      <c r="E669" s="26">
        <v>13566.6</v>
      </c>
      <c r="F669" s="26"/>
      <c r="G669" s="26">
        <f t="shared" si="27"/>
        <v>16000</v>
      </c>
      <c r="H669" s="26">
        <f t="shared" si="26"/>
        <v>100</v>
      </c>
    </row>
    <row r="670" spans="1:8" ht="12.75">
      <c r="A670" s="57"/>
      <c r="B670" s="57"/>
      <c r="C670" s="4"/>
      <c r="D670" s="26"/>
      <c r="E670" s="26"/>
      <c r="F670" s="26"/>
      <c r="G670" s="26"/>
      <c r="H670" s="26"/>
    </row>
    <row r="671" spans="1:8" ht="12.75">
      <c r="A671" s="30">
        <v>4162</v>
      </c>
      <c r="B671" s="30"/>
      <c r="C671" s="5" t="s">
        <v>445</v>
      </c>
      <c r="D671" s="23">
        <f>SUM(D672)</f>
        <v>85000</v>
      </c>
      <c r="E671" s="23">
        <f>SUM(E672)</f>
        <v>67121.46</v>
      </c>
      <c r="F671" s="23">
        <f>SUM(F672)</f>
        <v>6000</v>
      </c>
      <c r="G671" s="23">
        <f>SUM(G672)</f>
        <v>91000</v>
      </c>
      <c r="H671" s="23">
        <f t="shared" si="26"/>
        <v>107.05882352941177</v>
      </c>
    </row>
    <row r="672" spans="1:8" ht="12.75">
      <c r="A672" s="57">
        <v>416200</v>
      </c>
      <c r="B672" s="57">
        <v>1070</v>
      </c>
      <c r="C672" s="4" t="s">
        <v>446</v>
      </c>
      <c r="D672" s="26">
        <v>85000</v>
      </c>
      <c r="E672" s="26">
        <v>67121.46</v>
      </c>
      <c r="F672" s="40">
        <v>6000</v>
      </c>
      <c r="G672" s="26">
        <f>SUM(D672+F672)</f>
        <v>91000</v>
      </c>
      <c r="H672" s="26">
        <f t="shared" si="26"/>
        <v>107.05882352941177</v>
      </c>
    </row>
    <row r="673" spans="1:8" ht="12.75">
      <c r="A673" s="57"/>
      <c r="B673" s="57"/>
      <c r="C673" s="4"/>
      <c r="D673" s="26"/>
      <c r="E673" s="26"/>
      <c r="F673" s="26"/>
      <c r="G673" s="26"/>
      <c r="H673" s="26"/>
    </row>
    <row r="674" spans="1:8" ht="12.75">
      <c r="A674" s="30">
        <v>4163</v>
      </c>
      <c r="B674" s="30"/>
      <c r="C674" s="5" t="s">
        <v>179</v>
      </c>
      <c r="D674" s="23">
        <f>SUM(D675:D676)</f>
        <v>204000</v>
      </c>
      <c r="E674" s="23">
        <f>SUM(E675:E676)</f>
        <v>152937.98</v>
      </c>
      <c r="F674" s="23">
        <f>SUM(F675:F676)</f>
        <v>7000</v>
      </c>
      <c r="G674" s="23">
        <f>SUM(G675:G676)</f>
        <v>211000</v>
      </c>
      <c r="H674" s="23">
        <f t="shared" si="26"/>
        <v>103.43137254901961</v>
      </c>
    </row>
    <row r="675" spans="1:8" ht="12.75">
      <c r="A675" s="57">
        <v>416300</v>
      </c>
      <c r="B675" s="57">
        <v>1070</v>
      </c>
      <c r="C675" s="4" t="s">
        <v>447</v>
      </c>
      <c r="D675" s="26">
        <v>188000</v>
      </c>
      <c r="E675" s="26">
        <v>141687.98</v>
      </c>
      <c r="F675" s="26">
        <v>8000</v>
      </c>
      <c r="G675" s="26">
        <f>SUM(D675+F675)</f>
        <v>196000</v>
      </c>
      <c r="H675" s="26">
        <f t="shared" si="26"/>
        <v>104.25531914893618</v>
      </c>
    </row>
    <row r="676" spans="1:8" ht="12.75">
      <c r="A676" s="57">
        <v>416300</v>
      </c>
      <c r="B676" s="57">
        <v>1070</v>
      </c>
      <c r="C676" s="4" t="s">
        <v>448</v>
      </c>
      <c r="D676" s="26">
        <v>16000</v>
      </c>
      <c r="E676" s="26">
        <v>11250</v>
      </c>
      <c r="F676" s="26">
        <v>-1000</v>
      </c>
      <c r="G676" s="26">
        <f>SUM(D676+F676)</f>
        <v>15000</v>
      </c>
      <c r="H676" s="26">
        <f t="shared" si="26"/>
        <v>93.75</v>
      </c>
    </row>
    <row r="677" spans="1:8" ht="12.75">
      <c r="A677" s="57"/>
      <c r="B677" s="57"/>
      <c r="C677" s="4"/>
      <c r="D677" s="26"/>
      <c r="E677" s="26"/>
      <c r="F677" s="26"/>
      <c r="G677" s="26"/>
      <c r="H677" s="26"/>
    </row>
    <row r="678" spans="1:8" ht="12.75">
      <c r="A678" s="30">
        <v>51</v>
      </c>
      <c r="B678" s="30"/>
      <c r="C678" s="5" t="s">
        <v>183</v>
      </c>
      <c r="D678" s="23">
        <f>SUM(D679+D682)</f>
        <v>2500</v>
      </c>
      <c r="E678" s="23">
        <f>SUM(E679+E682)</f>
        <v>793.48</v>
      </c>
      <c r="F678" s="23">
        <f>SUM(F679+F682)</f>
        <v>-800</v>
      </c>
      <c r="G678" s="23">
        <f>SUM(G679+G682)</f>
        <v>1700</v>
      </c>
      <c r="H678" s="23">
        <f t="shared" si="26"/>
        <v>68</v>
      </c>
    </row>
    <row r="679" spans="1:8" ht="12.75">
      <c r="A679" s="30">
        <v>511</v>
      </c>
      <c r="B679" s="30"/>
      <c r="C679" s="72" t="s">
        <v>184</v>
      </c>
      <c r="D679" s="23">
        <f>SUM(D680:D680)</f>
        <v>2000</v>
      </c>
      <c r="E679" s="23">
        <f>SUM(E680:E680)</f>
        <v>793.48</v>
      </c>
      <c r="F679" s="23">
        <f>SUM(F680:F680)</f>
        <v>-300</v>
      </c>
      <c r="G679" s="23">
        <f>SUM(G680:G680)</f>
        <v>1700</v>
      </c>
      <c r="H679" s="23">
        <f t="shared" si="26"/>
        <v>85</v>
      </c>
    </row>
    <row r="680" spans="1:8" ht="12.75">
      <c r="A680" s="57">
        <v>511300</v>
      </c>
      <c r="B680" s="57">
        <v>1090</v>
      </c>
      <c r="C680" s="4" t="s">
        <v>273</v>
      </c>
      <c r="D680" s="26">
        <v>2000</v>
      </c>
      <c r="E680" s="26">
        <v>793.48</v>
      </c>
      <c r="F680" s="26">
        <v>-300</v>
      </c>
      <c r="G680" s="26">
        <f>SUM(D680+F680)</f>
        <v>1700</v>
      </c>
      <c r="H680" s="26">
        <f t="shared" si="26"/>
        <v>85</v>
      </c>
    </row>
    <row r="681" spans="1:8" ht="12.75">
      <c r="A681" s="57"/>
      <c r="B681" s="57"/>
      <c r="C681" s="4"/>
      <c r="D681" s="26"/>
      <c r="E681" s="26"/>
      <c r="F681" s="26"/>
      <c r="G681" s="26"/>
      <c r="H681" s="26"/>
    </row>
    <row r="682" spans="1:8" ht="12.75">
      <c r="A682" s="65">
        <v>516</v>
      </c>
      <c r="B682" s="65"/>
      <c r="C682" s="72" t="s">
        <v>276</v>
      </c>
      <c r="D682" s="23">
        <f>SUM(D683)</f>
        <v>500</v>
      </c>
      <c r="E682" s="23">
        <f>SUM(E683)</f>
        <v>0</v>
      </c>
      <c r="F682" s="23">
        <f>SUM(F683)</f>
        <v>-500</v>
      </c>
      <c r="G682" s="23">
        <f>SUM(G683)</f>
        <v>0</v>
      </c>
      <c r="H682" s="23">
        <f t="shared" si="26"/>
        <v>0</v>
      </c>
    </row>
    <row r="683" spans="1:8" ht="12.75">
      <c r="A683" s="56">
        <v>516100</v>
      </c>
      <c r="B683" s="56">
        <v>1090</v>
      </c>
      <c r="C683" s="28" t="s">
        <v>191</v>
      </c>
      <c r="D683" s="29">
        <v>500</v>
      </c>
      <c r="E683" s="29"/>
      <c r="F683" s="29">
        <v>-500</v>
      </c>
      <c r="G683" s="29">
        <f>SUM(D683+F683)</f>
        <v>0</v>
      </c>
      <c r="H683" s="29">
        <f t="shared" si="26"/>
        <v>0</v>
      </c>
    </row>
    <row r="684" spans="1:8" ht="12.75">
      <c r="A684" s="4"/>
      <c r="B684" s="4"/>
      <c r="C684" s="4"/>
      <c r="D684" s="26"/>
      <c r="E684" s="26"/>
      <c r="F684" s="26"/>
      <c r="G684" s="26"/>
      <c r="H684" s="23"/>
    </row>
    <row r="685" spans="1:8" ht="12.75">
      <c r="A685" s="4"/>
      <c r="B685" s="4"/>
      <c r="C685" s="19" t="s">
        <v>449</v>
      </c>
      <c r="D685" s="20">
        <f>SUM(D678+D626)</f>
        <v>1218400</v>
      </c>
      <c r="E685" s="20">
        <f>SUM(E678+E626)</f>
        <v>960068.52</v>
      </c>
      <c r="F685" s="20">
        <f>SUM(F678+F626)</f>
        <v>72800</v>
      </c>
      <c r="G685" s="20">
        <f>SUM(G678+G626)</f>
        <v>1291200</v>
      </c>
      <c r="H685" s="20">
        <f t="shared" si="26"/>
        <v>105.97504924491136</v>
      </c>
    </row>
    <row r="686" spans="1:8" ht="12.75">
      <c r="A686" s="4"/>
      <c r="B686" s="4"/>
      <c r="C686" s="5"/>
      <c r="D686" s="23"/>
      <c r="E686" s="23"/>
      <c r="F686" s="23"/>
      <c r="G686" s="23"/>
      <c r="H686" s="26"/>
    </row>
    <row r="687" spans="1:8" ht="12.75">
      <c r="A687" s="4"/>
      <c r="B687" s="4"/>
      <c r="C687" s="5"/>
      <c r="D687" s="23"/>
      <c r="E687" s="23"/>
      <c r="F687" s="23"/>
      <c r="G687" s="23"/>
      <c r="H687" s="26"/>
    </row>
    <row r="688" spans="1:8" ht="12.75">
      <c r="A688" s="5" t="s">
        <v>450</v>
      </c>
      <c r="B688" s="5"/>
      <c r="C688" s="5"/>
      <c r="D688" s="23"/>
      <c r="E688" s="23"/>
      <c r="F688" s="23"/>
      <c r="G688" s="23"/>
      <c r="H688" s="26"/>
    </row>
    <row r="689" spans="1:8" ht="12.75">
      <c r="A689" s="5" t="s">
        <v>451</v>
      </c>
      <c r="B689" s="5"/>
      <c r="C689" s="4"/>
      <c r="D689" s="26"/>
      <c r="E689" s="26"/>
      <c r="F689" s="26"/>
      <c r="G689" s="26"/>
      <c r="H689" s="26"/>
    </row>
    <row r="690" spans="1:8" ht="12.75">
      <c r="A690" s="5"/>
      <c r="B690" s="5"/>
      <c r="C690" s="4"/>
      <c r="D690" s="26"/>
      <c r="E690" s="26"/>
      <c r="F690" s="26"/>
      <c r="G690" s="26"/>
      <c r="H690" s="26"/>
    </row>
    <row r="691" spans="1:8" ht="12.75">
      <c r="A691" s="30">
        <v>41</v>
      </c>
      <c r="B691" s="30"/>
      <c r="C691" s="5" t="s">
        <v>159</v>
      </c>
      <c r="D691" s="23">
        <f>SUM(D692+D699)</f>
        <v>426800</v>
      </c>
      <c r="E691" s="23">
        <f>SUM(E692+E699)</f>
        <v>364939.52999999997</v>
      </c>
      <c r="F691" s="23">
        <f>SUM(F692+F699)</f>
        <v>76025</v>
      </c>
      <c r="G691" s="23">
        <f>SUM(G692+G699)</f>
        <v>502825</v>
      </c>
      <c r="H691" s="23">
        <f aca="true" t="shared" si="28" ref="H691:H751">SUM(G691/D691*100)</f>
        <v>117.81279287722586</v>
      </c>
    </row>
    <row r="692" spans="1:8" ht="12.75">
      <c r="A692" s="30">
        <v>411</v>
      </c>
      <c r="B692" s="30"/>
      <c r="C692" s="5" t="s">
        <v>34</v>
      </c>
      <c r="D692" s="23">
        <f>SUM(D693+D696)</f>
        <v>360700</v>
      </c>
      <c r="E692" s="23">
        <f>SUM(E693+E696)</f>
        <v>319668.98</v>
      </c>
      <c r="F692" s="23">
        <f>SUM(F693+F696)</f>
        <v>74000</v>
      </c>
      <c r="G692" s="23">
        <f>SUM(G693+G696)</f>
        <v>434700</v>
      </c>
      <c r="H692" s="23">
        <f t="shared" si="28"/>
        <v>120.51566398669253</v>
      </c>
    </row>
    <row r="693" spans="1:8" ht="12.75">
      <c r="A693" s="65">
        <v>4111</v>
      </c>
      <c r="B693" s="65"/>
      <c r="C693" s="5" t="s">
        <v>160</v>
      </c>
      <c r="D693" s="23">
        <f>SUM(D694:D694)</f>
        <v>282700</v>
      </c>
      <c r="E693" s="23">
        <f>SUM(E694:E694)</f>
        <v>251992.97</v>
      </c>
      <c r="F693" s="23">
        <f>SUM(F694:F694)</f>
        <v>62000</v>
      </c>
      <c r="G693" s="23">
        <f>SUM(G694:G694)</f>
        <v>344700</v>
      </c>
      <c r="H693" s="23">
        <f t="shared" si="28"/>
        <v>121.93137601697912</v>
      </c>
    </row>
    <row r="694" spans="1:8" ht="12.75">
      <c r="A694" s="57">
        <v>411100</v>
      </c>
      <c r="B694" s="88" t="s">
        <v>452</v>
      </c>
      <c r="C694" s="4" t="s">
        <v>160</v>
      </c>
      <c r="D694" s="26">
        <v>282700</v>
      </c>
      <c r="E694" s="26">
        <v>251992.97</v>
      </c>
      <c r="F694" s="26">
        <v>62000</v>
      </c>
      <c r="G694" s="26">
        <f>SUM(D694+F694)</f>
        <v>344700</v>
      </c>
      <c r="H694" s="26">
        <f t="shared" si="28"/>
        <v>121.93137601697912</v>
      </c>
    </row>
    <row r="695" spans="1:8" ht="12.75">
      <c r="A695" s="57"/>
      <c r="B695" s="57"/>
      <c r="C695" s="4"/>
      <c r="D695" s="26"/>
      <c r="E695" s="26"/>
      <c r="F695" s="26"/>
      <c r="G695" s="26"/>
      <c r="H695" s="26"/>
    </row>
    <row r="696" spans="1:8" ht="12.75">
      <c r="A696" s="30">
        <v>4112</v>
      </c>
      <c r="B696" s="30"/>
      <c r="C696" s="5" t="s">
        <v>161</v>
      </c>
      <c r="D696" s="23">
        <f>SUM(D697:D697)</f>
        <v>78000</v>
      </c>
      <c r="E696" s="23">
        <f>SUM(E697:E697)</f>
        <v>67676.01</v>
      </c>
      <c r="F696" s="23">
        <f>SUM(F697:F697)</f>
        <v>12000</v>
      </c>
      <c r="G696" s="23">
        <f>SUM(G697:G697)</f>
        <v>90000</v>
      </c>
      <c r="H696" s="23">
        <f t="shared" si="28"/>
        <v>115.38461538461537</v>
      </c>
    </row>
    <row r="697" spans="1:8" ht="12.75">
      <c r="A697" s="57">
        <v>411200</v>
      </c>
      <c r="B697" s="88" t="s">
        <v>452</v>
      </c>
      <c r="C697" s="4" t="s">
        <v>161</v>
      </c>
      <c r="D697" s="26">
        <v>78000</v>
      </c>
      <c r="E697" s="26">
        <v>67676.01</v>
      </c>
      <c r="F697" s="26">
        <v>12000</v>
      </c>
      <c r="G697" s="26">
        <f>SUM(D697+F697)</f>
        <v>90000</v>
      </c>
      <c r="H697" s="26">
        <f t="shared" si="28"/>
        <v>115.38461538461537</v>
      </c>
    </row>
    <row r="698" spans="1:8" ht="12.75">
      <c r="A698" s="4"/>
      <c r="B698" s="4"/>
      <c r="C698" s="4"/>
      <c r="D698" s="26"/>
      <c r="E698" s="26"/>
      <c r="F698" s="26"/>
      <c r="G698" s="26"/>
      <c r="H698" s="26"/>
    </row>
    <row r="699" spans="1:8" ht="12.75">
      <c r="A699" s="30">
        <v>412</v>
      </c>
      <c r="B699" s="30"/>
      <c r="C699" s="72" t="s">
        <v>35</v>
      </c>
      <c r="D699" s="23">
        <f>SUM(D700:D716)</f>
        <v>66100</v>
      </c>
      <c r="E699" s="23">
        <f>SUM(E700:E716)</f>
        <v>45270.55</v>
      </c>
      <c r="F699" s="23">
        <f>SUM(F700:F716)</f>
        <v>2025</v>
      </c>
      <c r="G699" s="23">
        <f>SUM(G700:G716)</f>
        <v>68125</v>
      </c>
      <c r="H699" s="23">
        <f t="shared" si="28"/>
        <v>103.06354009077157</v>
      </c>
    </row>
    <row r="700" spans="1:8" ht="12.75">
      <c r="A700" s="57">
        <v>412200</v>
      </c>
      <c r="B700" s="88" t="s">
        <v>452</v>
      </c>
      <c r="C700" s="4" t="s">
        <v>453</v>
      </c>
      <c r="D700" s="26">
        <v>10000</v>
      </c>
      <c r="E700" s="26">
        <v>3913.25</v>
      </c>
      <c r="F700" s="26">
        <v>-1000</v>
      </c>
      <c r="G700" s="26">
        <f aca="true" t="shared" si="29" ref="G700:G716">SUM(D700+F700)</f>
        <v>9000</v>
      </c>
      <c r="H700" s="26">
        <f t="shared" si="28"/>
        <v>90</v>
      </c>
    </row>
    <row r="701" spans="1:8" ht="12.75">
      <c r="A701" s="57">
        <v>412200</v>
      </c>
      <c r="B701" s="88" t="s">
        <v>452</v>
      </c>
      <c r="C701" s="4" t="s">
        <v>428</v>
      </c>
      <c r="D701" s="26">
        <v>2000</v>
      </c>
      <c r="E701" s="26">
        <v>1295.16</v>
      </c>
      <c r="F701" s="26"/>
      <c r="G701" s="26">
        <f t="shared" si="29"/>
        <v>2000</v>
      </c>
      <c r="H701" s="26">
        <f t="shared" si="28"/>
        <v>100</v>
      </c>
    </row>
    <row r="702" spans="1:8" ht="12.75">
      <c r="A702" s="57">
        <v>412200</v>
      </c>
      <c r="B702" s="88" t="s">
        <v>452</v>
      </c>
      <c r="C702" s="4" t="s">
        <v>429</v>
      </c>
      <c r="D702" s="26">
        <v>2000</v>
      </c>
      <c r="E702" s="26">
        <v>1244.29</v>
      </c>
      <c r="F702" s="26"/>
      <c r="G702" s="26">
        <f t="shared" si="29"/>
        <v>2000</v>
      </c>
      <c r="H702" s="26">
        <f t="shared" si="28"/>
        <v>100</v>
      </c>
    </row>
    <row r="703" spans="1:8" ht="12.75">
      <c r="A703" s="57">
        <v>412300</v>
      </c>
      <c r="B703" s="88" t="s">
        <v>452</v>
      </c>
      <c r="C703" s="4" t="s">
        <v>454</v>
      </c>
      <c r="D703" s="26">
        <v>1500</v>
      </c>
      <c r="E703" s="26">
        <v>468.74</v>
      </c>
      <c r="F703" s="26">
        <v>1500</v>
      </c>
      <c r="G703" s="26">
        <f t="shared" si="29"/>
        <v>3000</v>
      </c>
      <c r="H703" s="26">
        <f t="shared" si="28"/>
        <v>200</v>
      </c>
    </row>
    <row r="704" spans="1:8" ht="12.75">
      <c r="A704" s="57">
        <v>412400</v>
      </c>
      <c r="B704" s="88" t="s">
        <v>452</v>
      </c>
      <c r="C704" s="4" t="s">
        <v>165</v>
      </c>
      <c r="D704" s="26">
        <v>35000</v>
      </c>
      <c r="E704" s="26">
        <v>27234.21</v>
      </c>
      <c r="F704" s="26">
        <v>3000</v>
      </c>
      <c r="G704" s="26">
        <f t="shared" si="29"/>
        <v>38000</v>
      </c>
      <c r="H704" s="26">
        <f t="shared" si="28"/>
        <v>108.57142857142857</v>
      </c>
    </row>
    <row r="705" spans="1:8" ht="12.75">
      <c r="A705" s="57">
        <v>412500</v>
      </c>
      <c r="B705" s="88" t="s">
        <v>452</v>
      </c>
      <c r="C705" s="4" t="s">
        <v>455</v>
      </c>
      <c r="D705" s="26">
        <v>2000</v>
      </c>
      <c r="E705" s="26">
        <v>1645</v>
      </c>
      <c r="F705" s="26"/>
      <c r="G705" s="26">
        <f t="shared" si="29"/>
        <v>2000</v>
      </c>
      <c r="H705" s="26">
        <f t="shared" si="28"/>
        <v>100</v>
      </c>
    </row>
    <row r="706" spans="1:8" ht="12.75">
      <c r="A706" s="57">
        <v>412600</v>
      </c>
      <c r="B706" s="88" t="s">
        <v>452</v>
      </c>
      <c r="C706" s="4" t="s">
        <v>167</v>
      </c>
      <c r="D706" s="26">
        <v>500</v>
      </c>
      <c r="E706" s="26">
        <v>80</v>
      </c>
      <c r="F706" s="26">
        <v>-400</v>
      </c>
      <c r="G706" s="26">
        <f t="shared" si="29"/>
        <v>100</v>
      </c>
      <c r="H706" s="26">
        <f t="shared" si="28"/>
        <v>20</v>
      </c>
    </row>
    <row r="707" spans="1:8" ht="12.75">
      <c r="A707" s="57">
        <v>412600</v>
      </c>
      <c r="B707" s="88" t="s">
        <v>452</v>
      </c>
      <c r="C707" s="4" t="s">
        <v>229</v>
      </c>
      <c r="D707" s="26">
        <v>500</v>
      </c>
      <c r="E707" s="26">
        <v>726.4</v>
      </c>
      <c r="F707" s="26">
        <v>400</v>
      </c>
      <c r="G707" s="26">
        <f t="shared" si="29"/>
        <v>900</v>
      </c>
      <c r="H707" s="26">
        <f t="shared" si="28"/>
        <v>180</v>
      </c>
    </row>
    <row r="708" spans="1:8" ht="12.75">
      <c r="A708" s="57">
        <v>412700</v>
      </c>
      <c r="B708" s="88" t="s">
        <v>452</v>
      </c>
      <c r="C708" s="4" t="s">
        <v>288</v>
      </c>
      <c r="D708" s="26">
        <v>1000</v>
      </c>
      <c r="E708" s="26"/>
      <c r="F708" s="26">
        <v>-100</v>
      </c>
      <c r="G708" s="26">
        <f t="shared" si="29"/>
        <v>900</v>
      </c>
      <c r="H708" s="26">
        <f t="shared" si="28"/>
        <v>90</v>
      </c>
    </row>
    <row r="709" spans="1:8" ht="12.75">
      <c r="A709" s="57">
        <v>412700</v>
      </c>
      <c r="B709" s="88" t="s">
        <v>452</v>
      </c>
      <c r="C709" s="4" t="s">
        <v>291</v>
      </c>
      <c r="D709" s="26">
        <v>1000</v>
      </c>
      <c r="E709" s="26">
        <v>546.5</v>
      </c>
      <c r="F709" s="26">
        <v>-400</v>
      </c>
      <c r="G709" s="26">
        <f t="shared" si="29"/>
        <v>600</v>
      </c>
      <c r="H709" s="26">
        <f t="shared" si="28"/>
        <v>60</v>
      </c>
    </row>
    <row r="710" spans="1:8" ht="12.75">
      <c r="A710" s="57">
        <v>412700</v>
      </c>
      <c r="B710" s="88" t="s">
        <v>452</v>
      </c>
      <c r="C710" s="4" t="s">
        <v>168</v>
      </c>
      <c r="D710" s="26">
        <v>300</v>
      </c>
      <c r="E710" s="26">
        <v>2276.45</v>
      </c>
      <c r="F710" s="26">
        <v>2200</v>
      </c>
      <c r="G710" s="26">
        <f t="shared" si="29"/>
        <v>2500</v>
      </c>
      <c r="H710" s="26">
        <f t="shared" si="28"/>
        <v>833.3333333333334</v>
      </c>
    </row>
    <row r="711" spans="1:8" ht="12.75">
      <c r="A711" s="57">
        <v>412900</v>
      </c>
      <c r="B711" s="88" t="s">
        <v>452</v>
      </c>
      <c r="C711" s="4" t="s">
        <v>456</v>
      </c>
      <c r="D711" s="26">
        <v>300</v>
      </c>
      <c r="E711" s="26">
        <v>120</v>
      </c>
      <c r="F711" s="26">
        <v>-100</v>
      </c>
      <c r="G711" s="26">
        <f t="shared" si="29"/>
        <v>200</v>
      </c>
      <c r="H711" s="26">
        <f t="shared" si="28"/>
        <v>66.66666666666666</v>
      </c>
    </row>
    <row r="712" spans="1:8" ht="12.75">
      <c r="A712" s="57">
        <v>412900</v>
      </c>
      <c r="B712" s="88" t="s">
        <v>452</v>
      </c>
      <c r="C712" s="4" t="s">
        <v>434</v>
      </c>
      <c r="D712" s="26">
        <v>2400</v>
      </c>
      <c r="E712" s="26">
        <v>1790.91</v>
      </c>
      <c r="F712" s="26"/>
      <c r="G712" s="26">
        <f t="shared" si="29"/>
        <v>2400</v>
      </c>
      <c r="H712" s="26">
        <f t="shared" si="28"/>
        <v>100</v>
      </c>
    </row>
    <row r="713" spans="1:8" ht="12.75">
      <c r="A713" s="57">
        <v>412900</v>
      </c>
      <c r="B713" s="88" t="s">
        <v>452</v>
      </c>
      <c r="C713" s="4" t="s">
        <v>457</v>
      </c>
      <c r="D713" s="26">
        <v>3000</v>
      </c>
      <c r="E713" s="26">
        <v>3192</v>
      </c>
      <c r="F713" s="26">
        <v>200</v>
      </c>
      <c r="G713" s="26">
        <f t="shared" si="29"/>
        <v>3200</v>
      </c>
      <c r="H713" s="26">
        <f t="shared" si="28"/>
        <v>106.66666666666667</v>
      </c>
    </row>
    <row r="714" spans="1:8" ht="12.75">
      <c r="A714" s="57">
        <v>412900</v>
      </c>
      <c r="B714" s="88" t="s">
        <v>452</v>
      </c>
      <c r="C714" s="4" t="s">
        <v>215</v>
      </c>
      <c r="D714" s="26">
        <v>300</v>
      </c>
      <c r="E714" s="26">
        <v>15</v>
      </c>
      <c r="F714" s="26"/>
      <c r="G714" s="26">
        <f t="shared" si="29"/>
        <v>300</v>
      </c>
      <c r="H714" s="26">
        <f t="shared" si="28"/>
        <v>100</v>
      </c>
    </row>
    <row r="715" spans="1:8" ht="12.75">
      <c r="A715" s="57">
        <v>412900</v>
      </c>
      <c r="B715" s="88" t="s">
        <v>452</v>
      </c>
      <c r="C715" s="4" t="s">
        <v>458</v>
      </c>
      <c r="D715" s="26"/>
      <c r="E715" s="26">
        <v>25</v>
      </c>
      <c r="F715" s="26">
        <v>25</v>
      </c>
      <c r="G715" s="26">
        <f t="shared" si="29"/>
        <v>25</v>
      </c>
      <c r="H715" s="26">
        <v>0</v>
      </c>
    </row>
    <row r="716" spans="1:8" ht="12.75">
      <c r="A716" s="57">
        <v>412900</v>
      </c>
      <c r="B716" s="88" t="s">
        <v>452</v>
      </c>
      <c r="C716" s="4" t="s">
        <v>459</v>
      </c>
      <c r="D716" s="26">
        <v>4300</v>
      </c>
      <c r="E716" s="26">
        <v>697.64</v>
      </c>
      <c r="F716" s="26">
        <v>-3300</v>
      </c>
      <c r="G716" s="26">
        <f t="shared" si="29"/>
        <v>1000</v>
      </c>
      <c r="H716" s="26">
        <f t="shared" si="28"/>
        <v>23.25581395348837</v>
      </c>
    </row>
    <row r="717" spans="1:8" ht="12.75">
      <c r="A717" s="57"/>
      <c r="B717" s="57"/>
      <c r="C717" s="4"/>
      <c r="D717" s="26"/>
      <c r="E717" s="26"/>
      <c r="F717" s="26"/>
      <c r="G717" s="26"/>
      <c r="H717" s="26"/>
    </row>
    <row r="718" spans="1:8" ht="12.75">
      <c r="A718" s="30">
        <v>51</v>
      </c>
      <c r="B718" s="30"/>
      <c r="C718" s="5" t="s">
        <v>183</v>
      </c>
      <c r="D718" s="23">
        <f>SUM(D719)</f>
        <v>5000</v>
      </c>
      <c r="E718" s="23">
        <f>SUM(E719)</f>
        <v>5000</v>
      </c>
      <c r="F718" s="23">
        <f>SUM(F719)</f>
        <v>100</v>
      </c>
      <c r="G718" s="23">
        <f>SUM(G719)</f>
        <v>5100</v>
      </c>
      <c r="H718" s="23">
        <f t="shared" si="28"/>
        <v>102</v>
      </c>
    </row>
    <row r="719" spans="1:8" ht="12.75">
      <c r="A719" s="30">
        <v>511</v>
      </c>
      <c r="B719" s="30"/>
      <c r="C719" s="72" t="s">
        <v>184</v>
      </c>
      <c r="D719" s="23">
        <f>SUM(D720:D722)</f>
        <v>5000</v>
      </c>
      <c r="E719" s="23">
        <f>SUM(E720:E722)</f>
        <v>5000</v>
      </c>
      <c r="F719" s="23">
        <f>SUM(F720:F722)</f>
        <v>100</v>
      </c>
      <c r="G719" s="23">
        <f>SUM(G720:G722)</f>
        <v>5100</v>
      </c>
      <c r="H719" s="23">
        <f t="shared" si="28"/>
        <v>102</v>
      </c>
    </row>
    <row r="720" spans="1:8" ht="12.75">
      <c r="A720" s="57">
        <v>511100</v>
      </c>
      <c r="B720" s="88" t="s">
        <v>452</v>
      </c>
      <c r="C720" s="4" t="s">
        <v>402</v>
      </c>
      <c r="D720" s="26"/>
      <c r="E720" s="26">
        <v>2005</v>
      </c>
      <c r="F720" s="26">
        <v>2100</v>
      </c>
      <c r="G720" s="26">
        <f>SUM(D720+F720)</f>
        <v>2100</v>
      </c>
      <c r="H720" s="26">
        <v>0</v>
      </c>
    </row>
    <row r="721" spans="1:8" ht="12.75">
      <c r="A721" s="57">
        <v>511200</v>
      </c>
      <c r="B721" s="88" t="s">
        <v>452</v>
      </c>
      <c r="C721" s="4" t="s">
        <v>404</v>
      </c>
      <c r="D721" s="26"/>
      <c r="E721" s="26">
        <v>2995</v>
      </c>
      <c r="F721" s="26">
        <v>3000</v>
      </c>
      <c r="G721" s="26">
        <f>SUM(D721+F721)</f>
        <v>3000</v>
      </c>
      <c r="H721" s="26">
        <v>0</v>
      </c>
    </row>
    <row r="722" spans="1:8" ht="12.75">
      <c r="A722" s="56">
        <v>511300</v>
      </c>
      <c r="B722" s="89" t="s">
        <v>452</v>
      </c>
      <c r="C722" s="28" t="s">
        <v>460</v>
      </c>
      <c r="D722" s="29">
        <v>5000</v>
      </c>
      <c r="E722" s="29"/>
      <c r="F722" s="29">
        <v>-5000</v>
      </c>
      <c r="G722" s="29">
        <f>SUM(D722+F722)</f>
        <v>0</v>
      </c>
      <c r="H722" s="29">
        <f t="shared" si="28"/>
        <v>0</v>
      </c>
    </row>
    <row r="723" spans="1:8" ht="12.75">
      <c r="A723" s="57"/>
      <c r="B723" s="88"/>
      <c r="C723" s="4"/>
      <c r="D723" s="26"/>
      <c r="E723" s="26"/>
      <c r="F723" s="26"/>
      <c r="G723" s="26"/>
      <c r="H723" s="26"/>
    </row>
    <row r="724" spans="1:8" ht="12.75">
      <c r="A724" s="5"/>
      <c r="B724" s="5"/>
      <c r="C724" s="19" t="s">
        <v>461</v>
      </c>
      <c r="D724" s="20">
        <f>SUM(D718+D691)</f>
        <v>431800</v>
      </c>
      <c r="E724" s="20">
        <f>SUM(E718+E691)</f>
        <v>369939.52999999997</v>
      </c>
      <c r="F724" s="20">
        <f>SUM(F718+F691)</f>
        <v>76125</v>
      </c>
      <c r="G724" s="20">
        <f>SUM(G718+G691)</f>
        <v>507925</v>
      </c>
      <c r="H724" s="20">
        <f t="shared" si="28"/>
        <v>117.62968967114405</v>
      </c>
    </row>
    <row r="725" spans="1:8" ht="12.75">
      <c r="A725" s="5"/>
      <c r="B725" s="5"/>
      <c r="C725" s="5"/>
      <c r="D725" s="23"/>
      <c r="E725" s="23"/>
      <c r="F725" s="23"/>
      <c r="G725" s="26"/>
      <c r="H725" s="26"/>
    </row>
    <row r="726" spans="1:8" ht="12.75">
      <c r="A726" s="5"/>
      <c r="B726" s="5"/>
      <c r="C726" s="5"/>
      <c r="D726" s="23"/>
      <c r="E726" s="23"/>
      <c r="F726" s="23"/>
      <c r="G726" s="23"/>
      <c r="H726" s="26"/>
    </row>
    <row r="727" spans="1:8" ht="12.75">
      <c r="A727" s="5" t="s">
        <v>462</v>
      </c>
      <c r="B727" s="5"/>
      <c r="C727" s="5"/>
      <c r="D727" s="23"/>
      <c r="E727" s="23"/>
      <c r="F727" s="23"/>
      <c r="G727" s="23"/>
      <c r="H727" s="26"/>
    </row>
    <row r="728" spans="1:8" ht="12.75">
      <c r="A728" s="5" t="s">
        <v>463</v>
      </c>
      <c r="B728" s="5"/>
      <c r="C728" s="4"/>
      <c r="D728" s="23"/>
      <c r="E728" s="23"/>
      <c r="F728" s="23"/>
      <c r="G728" s="23"/>
      <c r="H728" s="26"/>
    </row>
    <row r="729" spans="1:8" ht="12.75">
      <c r="A729" s="4"/>
      <c r="B729" s="4"/>
      <c r="C729" s="4"/>
      <c r="D729" s="26"/>
      <c r="E729" s="26"/>
      <c r="F729" s="26"/>
      <c r="G729" s="26"/>
      <c r="H729" s="26"/>
    </row>
    <row r="730" spans="1:8" ht="12.75">
      <c r="A730" s="30">
        <v>41</v>
      </c>
      <c r="B730" s="30"/>
      <c r="C730" s="5" t="s">
        <v>159</v>
      </c>
      <c r="D730" s="23">
        <f>SUM(D731+D735)</f>
        <v>153870</v>
      </c>
      <c r="E730" s="23">
        <f>SUM(E731+E735)</f>
        <v>94142.25000000001</v>
      </c>
      <c r="F730" s="23">
        <f>SUM(F731+F735)</f>
        <v>-43320</v>
      </c>
      <c r="G730" s="23">
        <f>SUM(G731+G735)</f>
        <v>110550</v>
      </c>
      <c r="H730" s="23">
        <f t="shared" si="28"/>
        <v>71.84636381360889</v>
      </c>
    </row>
    <row r="731" spans="1:8" ht="12.75">
      <c r="A731" s="30">
        <v>411</v>
      </c>
      <c r="B731" s="30"/>
      <c r="C731" s="5" t="s">
        <v>34</v>
      </c>
      <c r="D731" s="23">
        <f aca="true" t="shared" si="30" ref="D731:G732">SUM(D732)</f>
        <v>20000</v>
      </c>
      <c r="E731" s="23">
        <f t="shared" si="30"/>
        <v>13456.6</v>
      </c>
      <c r="F731" s="23">
        <f t="shared" si="30"/>
        <v>0</v>
      </c>
      <c r="G731" s="23">
        <f t="shared" si="30"/>
        <v>20000</v>
      </c>
      <c r="H731" s="23">
        <f t="shared" si="28"/>
        <v>100</v>
      </c>
    </row>
    <row r="732" spans="1:8" ht="12.75">
      <c r="A732" s="30">
        <v>4112</v>
      </c>
      <c r="B732" s="30"/>
      <c r="C732" s="5" t="s">
        <v>161</v>
      </c>
      <c r="D732" s="23">
        <f t="shared" si="30"/>
        <v>20000</v>
      </c>
      <c r="E732" s="23">
        <f t="shared" si="30"/>
        <v>13456.6</v>
      </c>
      <c r="F732" s="23">
        <f t="shared" si="30"/>
        <v>0</v>
      </c>
      <c r="G732" s="23">
        <f t="shared" si="30"/>
        <v>20000</v>
      </c>
      <c r="H732" s="23">
        <f t="shared" si="28"/>
        <v>100</v>
      </c>
    </row>
    <row r="733" spans="1:8" ht="12.75">
      <c r="A733" s="57">
        <v>411200</v>
      </c>
      <c r="B733" s="88" t="s">
        <v>464</v>
      </c>
      <c r="C733" s="4" t="s">
        <v>161</v>
      </c>
      <c r="D733" s="26">
        <v>20000</v>
      </c>
      <c r="E733" s="26">
        <v>13456.6</v>
      </c>
      <c r="F733" s="26"/>
      <c r="G733" s="26">
        <f>SUM(D733+F733)</f>
        <v>20000</v>
      </c>
      <c r="H733" s="26">
        <f t="shared" si="28"/>
        <v>100</v>
      </c>
    </row>
    <row r="734" spans="1:8" ht="12.75">
      <c r="A734" s="57"/>
      <c r="B734" s="88"/>
      <c r="C734" s="4"/>
      <c r="D734" s="26"/>
      <c r="E734" s="26"/>
      <c r="F734" s="26"/>
      <c r="G734" s="26"/>
      <c r="H734" s="26"/>
    </row>
    <row r="735" spans="1:8" ht="12.75">
      <c r="A735" s="65">
        <v>412</v>
      </c>
      <c r="B735" s="65"/>
      <c r="C735" s="72" t="s">
        <v>35</v>
      </c>
      <c r="D735" s="23">
        <f>SUM(D736:D751)</f>
        <v>133870</v>
      </c>
      <c r="E735" s="23">
        <f>SUM(E736:E751)</f>
        <v>80685.65000000001</v>
      </c>
      <c r="F735" s="23">
        <f>SUM(F736:F751)</f>
        <v>-43320</v>
      </c>
      <c r="G735" s="23">
        <f>SUM(G736:G751)</f>
        <v>90550</v>
      </c>
      <c r="H735" s="23">
        <f t="shared" si="28"/>
        <v>67.64024800179278</v>
      </c>
    </row>
    <row r="736" spans="1:8" ht="12.75">
      <c r="A736" s="57">
        <v>412200</v>
      </c>
      <c r="B736" s="88" t="s">
        <v>464</v>
      </c>
      <c r="C736" s="4" t="s">
        <v>453</v>
      </c>
      <c r="D736" s="26">
        <v>38000</v>
      </c>
      <c r="E736" s="26">
        <v>15487.54</v>
      </c>
      <c r="F736" s="26"/>
      <c r="G736" s="26">
        <f aca="true" t="shared" si="31" ref="G736:G751">SUM(D736+F736)</f>
        <v>38000</v>
      </c>
      <c r="H736" s="26">
        <f t="shared" si="28"/>
        <v>100</v>
      </c>
    </row>
    <row r="737" spans="1:8" ht="12.75">
      <c r="A737" s="57">
        <v>412200</v>
      </c>
      <c r="B737" s="88" t="s">
        <v>464</v>
      </c>
      <c r="C737" s="4" t="s">
        <v>428</v>
      </c>
      <c r="D737" s="26">
        <v>15500</v>
      </c>
      <c r="E737" s="26">
        <v>9657.54</v>
      </c>
      <c r="F737" s="26">
        <v>-3000</v>
      </c>
      <c r="G737" s="26">
        <f t="shared" si="31"/>
        <v>12500</v>
      </c>
      <c r="H737" s="26">
        <f t="shared" si="28"/>
        <v>80.64516129032258</v>
      </c>
    </row>
    <row r="738" spans="1:8" ht="12.75">
      <c r="A738" s="57">
        <v>412200</v>
      </c>
      <c r="B738" s="88" t="s">
        <v>464</v>
      </c>
      <c r="C738" s="4" t="s">
        <v>429</v>
      </c>
      <c r="D738" s="26">
        <v>6000</v>
      </c>
      <c r="E738" s="26">
        <v>2244.4</v>
      </c>
      <c r="F738" s="26">
        <v>-500</v>
      </c>
      <c r="G738" s="26">
        <f t="shared" si="31"/>
        <v>5500</v>
      </c>
      <c r="H738" s="26">
        <f t="shared" si="28"/>
        <v>91.66666666666666</v>
      </c>
    </row>
    <row r="739" spans="1:8" ht="12.75">
      <c r="A739" s="57">
        <v>412300</v>
      </c>
      <c r="B739" s="88" t="s">
        <v>464</v>
      </c>
      <c r="C739" s="4" t="s">
        <v>454</v>
      </c>
      <c r="D739" s="26">
        <v>5500</v>
      </c>
      <c r="E739" s="26">
        <v>2953.59</v>
      </c>
      <c r="F739" s="26"/>
      <c r="G739" s="26">
        <f t="shared" si="31"/>
        <v>5500</v>
      </c>
      <c r="H739" s="26">
        <f t="shared" si="28"/>
        <v>100</v>
      </c>
    </row>
    <row r="740" spans="1:8" ht="12.75">
      <c r="A740" s="57">
        <v>412400</v>
      </c>
      <c r="B740" s="88" t="s">
        <v>464</v>
      </c>
      <c r="C740" s="4" t="s">
        <v>165</v>
      </c>
      <c r="D740" s="26">
        <v>5000</v>
      </c>
      <c r="E740" s="26">
        <v>2902.57</v>
      </c>
      <c r="F740" s="26"/>
      <c r="G740" s="26">
        <f t="shared" si="31"/>
        <v>5000</v>
      </c>
      <c r="H740" s="26">
        <f t="shared" si="28"/>
        <v>100</v>
      </c>
    </row>
    <row r="741" spans="1:8" ht="12.75">
      <c r="A741" s="57">
        <v>412500</v>
      </c>
      <c r="B741" s="88" t="s">
        <v>464</v>
      </c>
      <c r="C741" s="4" t="s">
        <v>455</v>
      </c>
      <c r="D741" s="26">
        <v>5000</v>
      </c>
      <c r="E741" s="26">
        <v>3160.44</v>
      </c>
      <c r="F741" s="26"/>
      <c r="G741" s="26">
        <f t="shared" si="31"/>
        <v>5000</v>
      </c>
      <c r="H741" s="26">
        <f t="shared" si="28"/>
        <v>100</v>
      </c>
    </row>
    <row r="742" spans="1:8" ht="12.75">
      <c r="A742" s="57">
        <v>412600</v>
      </c>
      <c r="B742" s="88" t="s">
        <v>464</v>
      </c>
      <c r="C742" s="4" t="s">
        <v>167</v>
      </c>
      <c r="D742" s="26">
        <v>1500</v>
      </c>
      <c r="E742" s="26">
        <v>577.22</v>
      </c>
      <c r="F742" s="26">
        <v>-500</v>
      </c>
      <c r="G742" s="26">
        <f t="shared" si="31"/>
        <v>1000</v>
      </c>
      <c r="H742" s="26">
        <f t="shared" si="28"/>
        <v>66.66666666666666</v>
      </c>
    </row>
    <row r="743" spans="1:8" ht="12.75">
      <c r="A743" s="57">
        <v>412600</v>
      </c>
      <c r="B743" s="88" t="s">
        <v>464</v>
      </c>
      <c r="C743" s="4" t="s">
        <v>229</v>
      </c>
      <c r="D743" s="26">
        <v>500</v>
      </c>
      <c r="E743" s="26"/>
      <c r="F743" s="26"/>
      <c r="G743" s="26">
        <f t="shared" si="31"/>
        <v>500</v>
      </c>
      <c r="H743" s="26">
        <f t="shared" si="28"/>
        <v>100</v>
      </c>
    </row>
    <row r="744" spans="1:8" ht="12.75">
      <c r="A744" s="57">
        <v>412700</v>
      </c>
      <c r="B744" s="88" t="s">
        <v>464</v>
      </c>
      <c r="C744" s="4" t="s">
        <v>465</v>
      </c>
      <c r="D744" s="26">
        <v>7000</v>
      </c>
      <c r="E744" s="26">
        <v>1694.78</v>
      </c>
      <c r="F744" s="26">
        <v>-4000</v>
      </c>
      <c r="G744" s="26">
        <f t="shared" si="31"/>
        <v>3000</v>
      </c>
      <c r="H744" s="26">
        <f t="shared" si="28"/>
        <v>42.857142857142854</v>
      </c>
    </row>
    <row r="745" spans="1:8" ht="12.75">
      <c r="A745" s="57">
        <v>412700</v>
      </c>
      <c r="B745" s="88" t="s">
        <v>464</v>
      </c>
      <c r="C745" s="4" t="s">
        <v>466</v>
      </c>
      <c r="D745" s="26">
        <v>500</v>
      </c>
      <c r="E745" s="26">
        <v>540</v>
      </c>
      <c r="F745" s="26">
        <v>500</v>
      </c>
      <c r="G745" s="26">
        <f t="shared" si="31"/>
        <v>1000</v>
      </c>
      <c r="H745" s="26">
        <f t="shared" si="28"/>
        <v>200</v>
      </c>
    </row>
    <row r="746" spans="1:8" ht="12.75">
      <c r="A746" s="57">
        <v>412700</v>
      </c>
      <c r="B746" s="88" t="s">
        <v>464</v>
      </c>
      <c r="C746" s="4" t="s">
        <v>168</v>
      </c>
      <c r="D746" s="26">
        <v>1000</v>
      </c>
      <c r="E746" s="26">
        <v>1784.25</v>
      </c>
      <c r="F746" s="26">
        <v>1000</v>
      </c>
      <c r="G746" s="26">
        <f t="shared" si="31"/>
        <v>2000</v>
      </c>
      <c r="H746" s="26">
        <f t="shared" si="28"/>
        <v>200</v>
      </c>
    </row>
    <row r="747" spans="1:8" ht="12.75">
      <c r="A747" s="57">
        <v>412900</v>
      </c>
      <c r="B747" s="88" t="s">
        <v>464</v>
      </c>
      <c r="C747" s="4" t="s">
        <v>467</v>
      </c>
      <c r="D747" s="26">
        <v>3000</v>
      </c>
      <c r="E747" s="26">
        <v>1905.26</v>
      </c>
      <c r="F747" s="26"/>
      <c r="G747" s="26">
        <f t="shared" si="31"/>
        <v>3000</v>
      </c>
      <c r="H747" s="26">
        <f t="shared" si="28"/>
        <v>100</v>
      </c>
    </row>
    <row r="748" spans="1:8" ht="12.75">
      <c r="A748" s="57">
        <v>412900</v>
      </c>
      <c r="B748" s="88" t="s">
        <v>464</v>
      </c>
      <c r="C748" s="4" t="s">
        <v>468</v>
      </c>
      <c r="D748" s="26">
        <v>5000</v>
      </c>
      <c r="E748" s="26"/>
      <c r="F748" s="26">
        <v>-5000</v>
      </c>
      <c r="G748" s="26">
        <f t="shared" si="31"/>
        <v>0</v>
      </c>
      <c r="H748" s="26">
        <f t="shared" si="28"/>
        <v>0</v>
      </c>
    </row>
    <row r="749" spans="1:8" ht="12.75">
      <c r="A749" s="57">
        <v>412900</v>
      </c>
      <c r="B749" s="88" t="s">
        <v>464</v>
      </c>
      <c r="C749" s="4" t="s">
        <v>215</v>
      </c>
      <c r="D749" s="26">
        <v>1000</v>
      </c>
      <c r="E749" s="26">
        <v>1396.61</v>
      </c>
      <c r="F749" s="26">
        <v>1500</v>
      </c>
      <c r="G749" s="26">
        <f t="shared" si="31"/>
        <v>2500</v>
      </c>
      <c r="H749" s="26">
        <f t="shared" si="28"/>
        <v>250</v>
      </c>
    </row>
    <row r="750" spans="1:8" ht="12.75">
      <c r="A750" s="57">
        <v>412900</v>
      </c>
      <c r="B750" s="88" t="s">
        <v>464</v>
      </c>
      <c r="C750" s="37" t="s">
        <v>458</v>
      </c>
      <c r="D750" s="26">
        <v>34370</v>
      </c>
      <c r="E750" s="26">
        <v>34361</v>
      </c>
      <c r="F750" s="26">
        <v>-34370</v>
      </c>
      <c r="G750" s="26">
        <f t="shared" si="31"/>
        <v>0</v>
      </c>
      <c r="H750" s="26">
        <f t="shared" si="28"/>
        <v>0</v>
      </c>
    </row>
    <row r="751" spans="1:8" ht="12.75">
      <c r="A751" s="57">
        <v>412900</v>
      </c>
      <c r="B751" s="88" t="s">
        <v>464</v>
      </c>
      <c r="C751" s="4" t="s">
        <v>469</v>
      </c>
      <c r="D751" s="26">
        <v>5000</v>
      </c>
      <c r="E751" s="26">
        <v>2020.45</v>
      </c>
      <c r="F751" s="26">
        <v>1050</v>
      </c>
      <c r="G751" s="26">
        <f t="shared" si="31"/>
        <v>6050</v>
      </c>
      <c r="H751" s="26">
        <f t="shared" si="28"/>
        <v>121</v>
      </c>
    </row>
    <row r="752" spans="1:8" ht="12.75">
      <c r="A752" s="57"/>
      <c r="B752" s="57"/>
      <c r="C752" s="4"/>
      <c r="D752" s="26"/>
      <c r="E752" s="26"/>
      <c r="F752" s="26"/>
      <c r="G752" s="26"/>
      <c r="H752" s="26"/>
    </row>
    <row r="753" spans="1:8" ht="12.75">
      <c r="A753" s="30">
        <v>51</v>
      </c>
      <c r="B753" s="30"/>
      <c r="C753" s="5" t="s">
        <v>183</v>
      </c>
      <c r="D753" s="23">
        <f>SUM(D754)</f>
        <v>38370</v>
      </c>
      <c r="E753" s="23">
        <f>SUM(E754)</f>
        <v>31195.34</v>
      </c>
      <c r="F753" s="23">
        <f>SUM(F754)</f>
        <v>-1000</v>
      </c>
      <c r="G753" s="23">
        <f>SUM(G754)</f>
        <v>37370</v>
      </c>
      <c r="H753" s="23">
        <f aca="true" t="shared" si="32" ref="H753:H792">SUM(G753/D753*100)</f>
        <v>97.39379723742508</v>
      </c>
    </row>
    <row r="754" spans="1:8" ht="12.75">
      <c r="A754" s="65">
        <v>511</v>
      </c>
      <c r="B754" s="65"/>
      <c r="C754" s="72" t="s">
        <v>184</v>
      </c>
      <c r="D754" s="23">
        <f>SUM(D755:D758)</f>
        <v>38370</v>
      </c>
      <c r="E754" s="23">
        <f>SUM(E755:E758)</f>
        <v>31195.34</v>
      </c>
      <c r="F754" s="23">
        <f>SUM(F755:F758)</f>
        <v>-1000</v>
      </c>
      <c r="G754" s="23">
        <f>SUM(G755:G758)</f>
        <v>37370</v>
      </c>
      <c r="H754" s="23">
        <f t="shared" si="32"/>
        <v>97.39379723742508</v>
      </c>
    </row>
    <row r="755" spans="1:8" ht="12.75">
      <c r="A755" s="57">
        <v>511100</v>
      </c>
      <c r="B755" s="88" t="s">
        <v>464</v>
      </c>
      <c r="C755" s="4" t="s">
        <v>185</v>
      </c>
      <c r="D755" s="26">
        <v>29370</v>
      </c>
      <c r="E755" s="26">
        <v>29362</v>
      </c>
      <c r="F755" s="26"/>
      <c r="G755" s="26">
        <f>SUM(D755+F755)</f>
        <v>29370</v>
      </c>
      <c r="H755" s="26">
        <f t="shared" si="32"/>
        <v>100</v>
      </c>
    </row>
    <row r="756" spans="1:8" ht="12.75">
      <c r="A756" s="57">
        <v>511200</v>
      </c>
      <c r="B756" s="88" t="s">
        <v>464</v>
      </c>
      <c r="C756" s="4" t="s">
        <v>470</v>
      </c>
      <c r="D756" s="26">
        <v>5000</v>
      </c>
      <c r="E756" s="26"/>
      <c r="F756" s="26">
        <v>-500</v>
      </c>
      <c r="G756" s="26">
        <f>SUM(D756+F756)</f>
        <v>4500</v>
      </c>
      <c r="H756" s="26">
        <f t="shared" si="32"/>
        <v>90</v>
      </c>
    </row>
    <row r="757" spans="1:8" ht="12.75">
      <c r="A757" s="57">
        <v>511300</v>
      </c>
      <c r="B757" s="88" t="s">
        <v>464</v>
      </c>
      <c r="C757" s="4" t="s">
        <v>460</v>
      </c>
      <c r="D757" s="26">
        <v>2000</v>
      </c>
      <c r="E757" s="26">
        <v>1523.3</v>
      </c>
      <c r="F757" s="26"/>
      <c r="G757" s="26">
        <f>SUM(D757+F757)</f>
        <v>2000</v>
      </c>
      <c r="H757" s="26">
        <f t="shared" si="32"/>
        <v>100</v>
      </c>
    </row>
    <row r="758" spans="1:8" ht="12.75">
      <c r="A758" s="57">
        <v>516100</v>
      </c>
      <c r="B758" s="88" t="s">
        <v>464</v>
      </c>
      <c r="C758" s="4" t="s">
        <v>471</v>
      </c>
      <c r="D758" s="26">
        <v>2000</v>
      </c>
      <c r="E758" s="26">
        <v>310.04</v>
      </c>
      <c r="F758" s="26">
        <v>-500</v>
      </c>
      <c r="G758" s="26">
        <f>SUM(D758+F758)</f>
        <v>1500</v>
      </c>
      <c r="H758" s="26">
        <f t="shared" si="32"/>
        <v>75</v>
      </c>
    </row>
    <row r="759" spans="1:8" ht="12.75">
      <c r="A759" s="57"/>
      <c r="B759" s="88"/>
      <c r="C759" s="4"/>
      <c r="D759" s="26"/>
      <c r="E759" s="26"/>
      <c r="F759" s="26"/>
      <c r="G759" s="26"/>
      <c r="H759" s="26"/>
    </row>
    <row r="760" spans="1:8" ht="12.75">
      <c r="A760" s="30">
        <v>62</v>
      </c>
      <c r="B760" s="30"/>
      <c r="C760" s="5" t="s">
        <v>205</v>
      </c>
      <c r="D760" s="23">
        <f>SUM(D761)</f>
        <v>0</v>
      </c>
      <c r="E760" s="23">
        <f aca="true" t="shared" si="33" ref="E760:G761">SUM(E761)</f>
        <v>0</v>
      </c>
      <c r="F760" s="23">
        <f t="shared" si="33"/>
        <v>34370</v>
      </c>
      <c r="G760" s="23">
        <f t="shared" si="33"/>
        <v>34370</v>
      </c>
      <c r="H760" s="23">
        <v>0</v>
      </c>
    </row>
    <row r="761" spans="1:8" ht="12.75">
      <c r="A761" s="65">
        <v>621</v>
      </c>
      <c r="B761" s="65"/>
      <c r="C761" s="72" t="s">
        <v>205</v>
      </c>
      <c r="D761" s="23">
        <f>SUM(D762)</f>
        <v>0</v>
      </c>
      <c r="E761" s="23">
        <f t="shared" si="33"/>
        <v>0</v>
      </c>
      <c r="F761" s="23">
        <f t="shared" si="33"/>
        <v>34370</v>
      </c>
      <c r="G761" s="23">
        <f t="shared" si="33"/>
        <v>34370</v>
      </c>
      <c r="H761" s="23">
        <v>0</v>
      </c>
    </row>
    <row r="762" spans="1:8" ht="12.75">
      <c r="A762" s="56">
        <v>621900</v>
      </c>
      <c r="B762" s="89" t="s">
        <v>464</v>
      </c>
      <c r="C762" s="28" t="s">
        <v>472</v>
      </c>
      <c r="D762" s="29"/>
      <c r="E762" s="29"/>
      <c r="F762" s="29">
        <v>34370</v>
      </c>
      <c r="G762" s="29">
        <f>SUM(D762+F762)</f>
        <v>34370</v>
      </c>
      <c r="H762" s="29">
        <v>0</v>
      </c>
    </row>
    <row r="763" spans="1:8" ht="12.75">
      <c r="A763" s="4"/>
      <c r="B763" s="4"/>
      <c r="C763" s="4"/>
      <c r="D763" s="4"/>
      <c r="E763" s="26"/>
      <c r="F763" s="4"/>
      <c r="G763" s="4"/>
      <c r="H763" s="26"/>
    </row>
    <row r="764" spans="1:8" ht="12.75">
      <c r="A764" s="4"/>
      <c r="B764" s="4"/>
      <c r="C764" s="19" t="s">
        <v>473</v>
      </c>
      <c r="D764" s="20">
        <f>SUM(D753+D730+D760)</f>
        <v>192240</v>
      </c>
      <c r="E764" s="20">
        <f>SUM(E753+E730+E760)</f>
        <v>125337.59000000001</v>
      </c>
      <c r="F764" s="20">
        <f>SUM(F753+F730+F760)</f>
        <v>-9950</v>
      </c>
      <c r="G764" s="20">
        <f>SUM(G753+G730+G760)</f>
        <v>182290</v>
      </c>
      <c r="H764" s="20">
        <f t="shared" si="32"/>
        <v>94.82417811069497</v>
      </c>
    </row>
    <row r="765" spans="1:8" ht="12.75">
      <c r="A765" s="4"/>
      <c r="B765" s="4"/>
      <c r="C765" s="5"/>
      <c r="D765" s="23"/>
      <c r="E765" s="23"/>
      <c r="F765" s="23"/>
      <c r="G765" s="26"/>
      <c r="H765" s="26"/>
    </row>
    <row r="766" spans="1:8" ht="12.75">
      <c r="A766" s="5" t="s">
        <v>474</v>
      </c>
      <c r="B766" s="5"/>
      <c r="C766" s="5"/>
      <c r="D766" s="23"/>
      <c r="E766" s="23"/>
      <c r="F766" s="23"/>
      <c r="G766" s="23"/>
      <c r="H766" s="26"/>
    </row>
    <row r="767" spans="1:8" ht="12.75">
      <c r="A767" s="5" t="s">
        <v>475</v>
      </c>
      <c r="B767" s="5"/>
      <c r="C767" s="4"/>
      <c r="D767" s="23"/>
      <c r="E767" s="23"/>
      <c r="F767" s="23"/>
      <c r="G767" s="23"/>
      <c r="H767" s="26"/>
    </row>
    <row r="768" spans="1:8" ht="12.75">
      <c r="A768" s="4"/>
      <c r="B768" s="4"/>
      <c r="C768" s="4"/>
      <c r="D768" s="26"/>
      <c r="E768" s="26"/>
      <c r="F768" s="26"/>
      <c r="G768" s="26"/>
      <c r="H768" s="26"/>
    </row>
    <row r="769" spans="1:8" ht="12.75">
      <c r="A769" s="30">
        <v>41</v>
      </c>
      <c r="B769" s="30"/>
      <c r="C769" s="5" t="s">
        <v>159</v>
      </c>
      <c r="D769" s="23">
        <f>SUM(D771)</f>
        <v>15700</v>
      </c>
      <c r="E769" s="23">
        <f>SUM(E771)</f>
        <v>8132.869999999999</v>
      </c>
      <c r="F769" s="23">
        <f>SUM(F771)</f>
        <v>0</v>
      </c>
      <c r="G769" s="23">
        <f>SUM(G771)</f>
        <v>15700</v>
      </c>
      <c r="H769" s="23">
        <f t="shared" si="32"/>
        <v>100</v>
      </c>
    </row>
    <row r="770" spans="1:8" ht="12.75">
      <c r="A770" s="57"/>
      <c r="B770" s="57"/>
      <c r="C770" s="4"/>
      <c r="D770" s="26"/>
      <c r="E770" s="26"/>
      <c r="F770" s="26"/>
      <c r="G770" s="26"/>
      <c r="H770" s="26"/>
    </row>
    <row r="771" spans="1:8" ht="12.75">
      <c r="A771" s="65">
        <v>412</v>
      </c>
      <c r="B771" s="65"/>
      <c r="C771" s="72" t="s">
        <v>35</v>
      </c>
      <c r="D771" s="23">
        <f>SUM(D772:D784)</f>
        <v>15700</v>
      </c>
      <c r="E771" s="23">
        <f>SUM(E772:E784)</f>
        <v>8132.869999999999</v>
      </c>
      <c r="F771" s="23">
        <f>SUM(F772:F784)</f>
        <v>0</v>
      </c>
      <c r="G771" s="23">
        <f>SUM(G772:G784)</f>
        <v>15700</v>
      </c>
      <c r="H771" s="23">
        <f t="shared" si="32"/>
        <v>100</v>
      </c>
    </row>
    <row r="772" spans="1:8" ht="12.75">
      <c r="A772" s="57">
        <v>412200</v>
      </c>
      <c r="B772" s="88" t="s">
        <v>347</v>
      </c>
      <c r="C772" s="4" t="s">
        <v>453</v>
      </c>
      <c r="D772" s="26">
        <v>4000</v>
      </c>
      <c r="E772" s="26">
        <v>825.69</v>
      </c>
      <c r="F772" s="26">
        <v>-1100</v>
      </c>
      <c r="G772" s="26">
        <f aca="true" t="shared" si="34" ref="G772:G781">SUM(D772+F772)</f>
        <v>2900</v>
      </c>
      <c r="H772" s="26">
        <f t="shared" si="32"/>
        <v>72.5</v>
      </c>
    </row>
    <row r="773" spans="1:8" ht="12.75">
      <c r="A773" s="57">
        <v>412200</v>
      </c>
      <c r="B773" s="88" t="s">
        <v>347</v>
      </c>
      <c r="C773" s="4" t="s">
        <v>428</v>
      </c>
      <c r="D773" s="26">
        <v>2400</v>
      </c>
      <c r="E773" s="26">
        <v>1884.79</v>
      </c>
      <c r="F773" s="26"/>
      <c r="G773" s="26">
        <f t="shared" si="34"/>
        <v>2400</v>
      </c>
      <c r="H773" s="26">
        <f t="shared" si="32"/>
        <v>100</v>
      </c>
    </row>
    <row r="774" spans="1:8" ht="12.75">
      <c r="A774" s="57">
        <v>412200</v>
      </c>
      <c r="B774" s="88" t="s">
        <v>347</v>
      </c>
      <c r="C774" s="4" t="s">
        <v>429</v>
      </c>
      <c r="D774" s="26">
        <v>1000</v>
      </c>
      <c r="E774" s="26">
        <v>793.01</v>
      </c>
      <c r="F774" s="26"/>
      <c r="G774" s="26">
        <f t="shared" si="34"/>
        <v>1000</v>
      </c>
      <c r="H774" s="26">
        <f t="shared" si="32"/>
        <v>100</v>
      </c>
    </row>
    <row r="775" spans="1:8" ht="12.75">
      <c r="A775" s="57">
        <v>412300</v>
      </c>
      <c r="B775" s="88" t="s">
        <v>347</v>
      </c>
      <c r="C775" s="4" t="s">
        <v>454</v>
      </c>
      <c r="D775" s="26">
        <v>1500</v>
      </c>
      <c r="E775" s="26">
        <v>1493.84</v>
      </c>
      <c r="F775" s="26">
        <v>500</v>
      </c>
      <c r="G775" s="26">
        <f t="shared" si="34"/>
        <v>2000</v>
      </c>
      <c r="H775" s="26">
        <f t="shared" si="32"/>
        <v>133.33333333333331</v>
      </c>
    </row>
    <row r="776" spans="1:8" ht="12.75">
      <c r="A776" s="68">
        <v>412400</v>
      </c>
      <c r="B776" s="98" t="s">
        <v>347</v>
      </c>
      <c r="C776" s="37" t="s">
        <v>165</v>
      </c>
      <c r="D776" s="40">
        <v>400</v>
      </c>
      <c r="E776" s="40"/>
      <c r="F776" s="26">
        <v>-400</v>
      </c>
      <c r="G776" s="26">
        <f t="shared" si="34"/>
        <v>0</v>
      </c>
      <c r="H776" s="26">
        <f t="shared" si="32"/>
        <v>0</v>
      </c>
    </row>
    <row r="777" spans="1:8" ht="12.75">
      <c r="A777" s="57">
        <v>412500</v>
      </c>
      <c r="B777" s="88" t="s">
        <v>347</v>
      </c>
      <c r="C777" s="4" t="s">
        <v>455</v>
      </c>
      <c r="D777" s="26">
        <v>1000</v>
      </c>
      <c r="E777" s="26">
        <v>275.46</v>
      </c>
      <c r="F777" s="26">
        <v>1400</v>
      </c>
      <c r="G777" s="26">
        <f t="shared" si="34"/>
        <v>2400</v>
      </c>
      <c r="H777" s="26">
        <f t="shared" si="32"/>
        <v>240</v>
      </c>
    </row>
    <row r="778" spans="1:8" ht="12.75">
      <c r="A778" s="57">
        <v>412600</v>
      </c>
      <c r="B778" s="88" t="s">
        <v>347</v>
      </c>
      <c r="C778" s="4" t="s">
        <v>167</v>
      </c>
      <c r="D778" s="26">
        <v>400</v>
      </c>
      <c r="E778" s="26">
        <v>269.4</v>
      </c>
      <c r="F778" s="26">
        <v>100</v>
      </c>
      <c r="G778" s="26">
        <f t="shared" si="34"/>
        <v>500</v>
      </c>
      <c r="H778" s="26">
        <f t="shared" si="32"/>
        <v>125</v>
      </c>
    </row>
    <row r="779" spans="1:8" ht="12.75">
      <c r="A779" s="57">
        <v>412600</v>
      </c>
      <c r="B779" s="88" t="s">
        <v>347</v>
      </c>
      <c r="C779" s="4" t="s">
        <v>229</v>
      </c>
      <c r="D779" s="26">
        <v>100</v>
      </c>
      <c r="E779" s="26">
        <v>30</v>
      </c>
      <c r="F779" s="26"/>
      <c r="G779" s="26">
        <f t="shared" si="34"/>
        <v>100</v>
      </c>
      <c r="H779" s="26">
        <f t="shared" si="32"/>
        <v>100</v>
      </c>
    </row>
    <row r="780" spans="1:8" ht="12.75">
      <c r="A780" s="57">
        <v>412700</v>
      </c>
      <c r="B780" s="88" t="s">
        <v>347</v>
      </c>
      <c r="C780" s="4" t="s">
        <v>288</v>
      </c>
      <c r="D780" s="26">
        <v>500</v>
      </c>
      <c r="E780" s="26"/>
      <c r="F780" s="26"/>
      <c r="G780" s="26">
        <f t="shared" si="34"/>
        <v>500</v>
      </c>
      <c r="H780" s="26">
        <f t="shared" si="32"/>
        <v>100</v>
      </c>
    </row>
    <row r="781" spans="1:8" ht="12.75">
      <c r="A781" s="57">
        <v>412700</v>
      </c>
      <c r="B781" s="88" t="s">
        <v>347</v>
      </c>
      <c r="C781" s="4" t="s">
        <v>168</v>
      </c>
      <c r="D781" s="26">
        <v>1000</v>
      </c>
      <c r="E781" s="26">
        <v>423.4</v>
      </c>
      <c r="F781" s="26">
        <v>-500</v>
      </c>
      <c r="G781" s="26">
        <f t="shared" si="34"/>
        <v>500</v>
      </c>
      <c r="H781" s="26">
        <f t="shared" si="32"/>
        <v>50</v>
      </c>
    </row>
    <row r="782" spans="1:8" ht="12.75">
      <c r="A782" s="57">
        <v>412900</v>
      </c>
      <c r="B782" s="88" t="s">
        <v>347</v>
      </c>
      <c r="C782" s="4" t="s">
        <v>467</v>
      </c>
      <c r="D782" s="26"/>
      <c r="E782" s="26"/>
      <c r="F782" s="26"/>
      <c r="G782" s="26">
        <f>SUM(D782+F782)</f>
        <v>0</v>
      </c>
      <c r="H782" s="26">
        <v>0</v>
      </c>
    </row>
    <row r="783" spans="1:8" ht="12.75">
      <c r="A783" s="57">
        <v>412900</v>
      </c>
      <c r="B783" s="88" t="s">
        <v>347</v>
      </c>
      <c r="C783" s="4" t="s">
        <v>434</v>
      </c>
      <c r="D783" s="26">
        <v>2400</v>
      </c>
      <c r="E783" s="26">
        <v>1791</v>
      </c>
      <c r="F783" s="26"/>
      <c r="G783" s="26">
        <f>SUM(D783+F783)</f>
        <v>2400</v>
      </c>
      <c r="H783" s="26">
        <f t="shared" si="32"/>
        <v>100</v>
      </c>
    </row>
    <row r="784" spans="1:8" ht="12.75">
      <c r="A784" s="57">
        <v>412900</v>
      </c>
      <c r="B784" s="88" t="s">
        <v>347</v>
      </c>
      <c r="C784" s="4" t="s">
        <v>476</v>
      </c>
      <c r="D784" s="26">
        <v>1000</v>
      </c>
      <c r="E784" s="26">
        <v>346.28</v>
      </c>
      <c r="F784" s="26"/>
      <c r="G784" s="26">
        <f>SUM(D784+F784)</f>
        <v>1000</v>
      </c>
      <c r="H784" s="26">
        <f t="shared" si="32"/>
        <v>100</v>
      </c>
    </row>
    <row r="785" spans="1:8" ht="12.75">
      <c r="A785" s="57"/>
      <c r="B785" s="57"/>
      <c r="C785" s="4"/>
      <c r="D785" s="26"/>
      <c r="E785" s="26"/>
      <c r="F785" s="26"/>
      <c r="G785" s="26"/>
      <c r="H785" s="26"/>
    </row>
    <row r="786" spans="1:8" ht="12.75">
      <c r="A786" s="30">
        <v>51</v>
      </c>
      <c r="B786" s="30"/>
      <c r="C786" s="5" t="s">
        <v>183</v>
      </c>
      <c r="D786" s="23">
        <f>SUM(D787)</f>
        <v>5000</v>
      </c>
      <c r="E786" s="23">
        <f>SUM(E787)</f>
        <v>3648.35</v>
      </c>
      <c r="F786" s="23">
        <f>SUM(F787)</f>
        <v>0</v>
      </c>
      <c r="G786" s="23">
        <f>SUM(G787)</f>
        <v>5000</v>
      </c>
      <c r="H786" s="23">
        <f t="shared" si="32"/>
        <v>100</v>
      </c>
    </row>
    <row r="787" spans="1:8" ht="12.75">
      <c r="A787" s="65">
        <v>511</v>
      </c>
      <c r="B787" s="65"/>
      <c r="C787" s="72" t="s">
        <v>184</v>
      </c>
      <c r="D787" s="100">
        <f>SUM(D788:D788)</f>
        <v>5000</v>
      </c>
      <c r="E787" s="100">
        <f>SUM(E788:E788)</f>
        <v>3648.35</v>
      </c>
      <c r="F787" s="100">
        <f>SUM(F788:F788)</f>
        <v>0</v>
      </c>
      <c r="G787" s="100">
        <f>SUM(G788:G788)</f>
        <v>5000</v>
      </c>
      <c r="H787" s="23">
        <f t="shared" si="32"/>
        <v>100</v>
      </c>
    </row>
    <row r="788" spans="1:8" ht="12.75">
      <c r="A788" s="56">
        <v>511300</v>
      </c>
      <c r="B788" s="89" t="s">
        <v>347</v>
      </c>
      <c r="C788" s="28" t="s">
        <v>477</v>
      </c>
      <c r="D788" s="29">
        <v>5000</v>
      </c>
      <c r="E788" s="29">
        <v>3648.35</v>
      </c>
      <c r="F788" s="29"/>
      <c r="G788" s="29">
        <f>SUM(D788+F788)</f>
        <v>5000</v>
      </c>
      <c r="H788" s="29">
        <f t="shared" si="32"/>
        <v>100</v>
      </c>
    </row>
    <row r="789" spans="1:8" ht="12.75">
      <c r="A789" s="57"/>
      <c r="B789" s="57"/>
      <c r="C789" s="4"/>
      <c r="D789" s="26"/>
      <c r="E789" s="26"/>
      <c r="F789" s="26"/>
      <c r="G789" s="26"/>
      <c r="H789" s="26"/>
    </row>
    <row r="790" spans="1:8" ht="12.75">
      <c r="A790" s="4"/>
      <c r="B790" s="4"/>
      <c r="C790" s="19" t="s">
        <v>478</v>
      </c>
      <c r="D790" s="20">
        <f>SUM(D769+D786)</f>
        <v>20700</v>
      </c>
      <c r="E790" s="20">
        <f>SUM(E769+E786)</f>
        <v>11781.22</v>
      </c>
      <c r="F790" s="20">
        <f>SUM(F769+F786)</f>
        <v>0</v>
      </c>
      <c r="G790" s="20">
        <f>SUM(G769+G786)</f>
        <v>20700</v>
      </c>
      <c r="H790" s="20">
        <f t="shared" si="32"/>
        <v>100</v>
      </c>
    </row>
    <row r="791" spans="1:8" ht="12.75">
      <c r="A791" s="4"/>
      <c r="B791" s="4"/>
      <c r="C791" s="4"/>
      <c r="D791" s="26"/>
      <c r="E791" s="26"/>
      <c r="F791" s="26"/>
      <c r="G791" s="26"/>
      <c r="H791" s="26"/>
    </row>
    <row r="792" spans="1:8" ht="12.75">
      <c r="A792" s="5"/>
      <c r="B792" s="5"/>
      <c r="C792" s="19" t="s">
        <v>479</v>
      </c>
      <c r="D792" s="20">
        <f>SUM(D319+D355+D378+D390+D433+D486+D562+D605+D621+D685+D724+D764+D790)</f>
        <v>7950000</v>
      </c>
      <c r="E792" s="20">
        <f>SUM(E319+E355+E378+E390+E433+E486+E562+E605+E621+E685+E724+E764+E790)</f>
        <v>5318200.4</v>
      </c>
      <c r="F792" s="20">
        <f>SUM(F319+F355+F378+F390+F433+F486+F562+F605+F621+F685+F724+F764+F790)</f>
        <v>210000</v>
      </c>
      <c r="G792" s="20">
        <f>SUM(G319+G355+G378+G390+G433+G486+G562+G605+G621+G685+G724+G764+G790)</f>
        <v>8160000</v>
      </c>
      <c r="H792" s="20">
        <f t="shared" si="32"/>
        <v>102.64150943396227</v>
      </c>
    </row>
    <row r="793" spans="1:8" ht="12.75">
      <c r="A793" s="4"/>
      <c r="B793" s="4"/>
      <c r="C793" s="4"/>
      <c r="D793" s="26"/>
      <c r="E793" s="26"/>
      <c r="F793" s="26"/>
      <c r="G793" s="26"/>
      <c r="H793" s="26"/>
    </row>
    <row r="794" spans="1:8" ht="12.75">
      <c r="A794" s="2"/>
      <c r="B794" s="2"/>
      <c r="C794" s="2"/>
      <c r="D794" s="2"/>
      <c r="E794" s="25"/>
      <c r="F794" s="25"/>
      <c r="G794" s="25"/>
      <c r="H794" s="2"/>
    </row>
    <row r="796" spans="1:8" ht="12.75">
      <c r="A796" s="2"/>
      <c r="B796" s="2"/>
      <c r="C796" s="1" t="s">
        <v>195</v>
      </c>
      <c r="D796" s="5"/>
      <c r="E796" s="5"/>
      <c r="F796" s="5"/>
      <c r="G796" s="43" t="s">
        <v>480</v>
      </c>
      <c r="H796" s="5"/>
    </row>
    <row r="797" spans="1:8" ht="12.75">
      <c r="A797" s="2"/>
      <c r="B797" s="1"/>
      <c r="C797" s="1"/>
      <c r="D797" s="5"/>
      <c r="E797" s="5"/>
      <c r="F797" s="5"/>
      <c r="G797" s="5"/>
      <c r="H797" s="5"/>
    </row>
    <row r="798" spans="1:8" ht="12.75">
      <c r="A798" s="59" t="s">
        <v>481</v>
      </c>
      <c r="B798" s="7" t="s">
        <v>3</v>
      </c>
      <c r="C798" s="47"/>
      <c r="D798" s="48" t="s">
        <v>5</v>
      </c>
      <c r="E798" s="49" t="s">
        <v>6</v>
      </c>
      <c r="F798" s="48" t="s">
        <v>7</v>
      </c>
      <c r="G798" s="49" t="s">
        <v>8</v>
      </c>
      <c r="H798" s="48" t="s">
        <v>9</v>
      </c>
    </row>
    <row r="799" spans="1:8" ht="12.75">
      <c r="A799" s="60"/>
      <c r="B799" s="11" t="s">
        <v>10</v>
      </c>
      <c r="C799" s="50" t="s">
        <v>4</v>
      </c>
      <c r="D799" s="51">
        <v>2016</v>
      </c>
      <c r="E799" s="50" t="s">
        <v>11</v>
      </c>
      <c r="F799" s="51" t="s">
        <v>12</v>
      </c>
      <c r="G799" s="50">
        <v>2016</v>
      </c>
      <c r="H799" s="52" t="s">
        <v>13</v>
      </c>
    </row>
    <row r="800" spans="1:8" ht="12.75">
      <c r="A800" s="14">
        <v>1</v>
      </c>
      <c r="B800" s="15">
        <v>2</v>
      </c>
      <c r="C800" s="16">
        <v>3</v>
      </c>
      <c r="D800" s="15">
        <v>4</v>
      </c>
      <c r="E800" s="16">
        <v>5</v>
      </c>
      <c r="F800" s="15">
        <v>6</v>
      </c>
      <c r="G800" s="16">
        <v>7</v>
      </c>
      <c r="H800" s="15">
        <v>8</v>
      </c>
    </row>
    <row r="801" spans="1:8" ht="12.75">
      <c r="A801" s="101" t="s">
        <v>482</v>
      </c>
      <c r="B801" s="102" t="s">
        <v>483</v>
      </c>
      <c r="C801" s="101" t="s">
        <v>484</v>
      </c>
      <c r="D801" s="103">
        <v>2971660</v>
      </c>
      <c r="E801" s="103">
        <v>2117648.13</v>
      </c>
      <c r="F801" s="103">
        <v>44785</v>
      </c>
      <c r="G801" s="103">
        <v>3016445</v>
      </c>
      <c r="H801" s="104">
        <f>SUM(G801/D801*100)</f>
        <v>101.50707012242314</v>
      </c>
    </row>
    <row r="802" spans="1:8" ht="12.75">
      <c r="A802" s="101" t="s">
        <v>485</v>
      </c>
      <c r="B802" s="105" t="s">
        <v>486</v>
      </c>
      <c r="C802" s="101" t="s">
        <v>487</v>
      </c>
      <c r="D802" s="103">
        <v>7000</v>
      </c>
      <c r="E802" s="103">
        <v>45</v>
      </c>
      <c r="F802" s="103">
        <v>-5500</v>
      </c>
      <c r="G802" s="103">
        <v>1500</v>
      </c>
      <c r="H802" s="104">
        <f aca="true" t="shared" si="35" ref="H802:H813">SUM(G802/D802*100)</f>
        <v>21.428571428571427</v>
      </c>
    </row>
    <row r="803" spans="1:8" ht="12.75">
      <c r="A803" s="101" t="s">
        <v>488</v>
      </c>
      <c r="B803" s="105" t="s">
        <v>489</v>
      </c>
      <c r="C803" s="106" t="s">
        <v>490</v>
      </c>
      <c r="D803" s="103">
        <v>242200</v>
      </c>
      <c r="E803" s="103">
        <v>168649.99</v>
      </c>
      <c r="F803" s="103">
        <v>-4000</v>
      </c>
      <c r="G803" s="103">
        <v>238200</v>
      </c>
      <c r="H803" s="104">
        <f t="shared" si="35"/>
        <v>98.34847233691164</v>
      </c>
    </row>
    <row r="804" spans="1:8" ht="12.75">
      <c r="A804" s="106">
        <v>4</v>
      </c>
      <c r="B804" s="105" t="s">
        <v>491</v>
      </c>
      <c r="C804" s="106" t="s">
        <v>492</v>
      </c>
      <c r="D804" s="103">
        <v>732200</v>
      </c>
      <c r="E804" s="103">
        <v>369630.52</v>
      </c>
      <c r="F804" s="103">
        <v>-45810</v>
      </c>
      <c r="G804" s="103">
        <v>686390</v>
      </c>
      <c r="H804" s="104">
        <f t="shared" si="35"/>
        <v>93.7435127014477</v>
      </c>
    </row>
    <row r="805" spans="1:8" ht="12.75">
      <c r="A805" s="101" t="s">
        <v>493</v>
      </c>
      <c r="B805" s="105" t="s">
        <v>494</v>
      </c>
      <c r="C805" s="106" t="s">
        <v>495</v>
      </c>
      <c r="D805" s="103">
        <v>105500</v>
      </c>
      <c r="E805" s="103">
        <v>71001.76</v>
      </c>
      <c r="F805" s="103">
        <v>-2500</v>
      </c>
      <c r="G805" s="103">
        <v>103000</v>
      </c>
      <c r="H805" s="104">
        <f t="shared" si="35"/>
        <v>97.6303317535545</v>
      </c>
    </row>
    <row r="806" spans="1:8" ht="12.75">
      <c r="A806" s="101" t="s">
        <v>496</v>
      </c>
      <c r="B806" s="105" t="s">
        <v>497</v>
      </c>
      <c r="C806" s="106" t="s">
        <v>498</v>
      </c>
      <c r="D806" s="103">
        <v>245000</v>
      </c>
      <c r="E806" s="103">
        <v>132913.04</v>
      </c>
      <c r="F806" s="103">
        <v>51500</v>
      </c>
      <c r="G806" s="103">
        <v>296500</v>
      </c>
      <c r="H806" s="104">
        <f t="shared" si="35"/>
        <v>121.02040816326532</v>
      </c>
    </row>
    <row r="807" spans="1:8" ht="12.75">
      <c r="A807" s="106">
        <v>7</v>
      </c>
      <c r="B807" s="105" t="s">
        <v>499</v>
      </c>
      <c r="C807" s="106" t="s">
        <v>500</v>
      </c>
      <c r="D807" s="103">
        <v>157000</v>
      </c>
      <c r="E807" s="103">
        <v>128002.08</v>
      </c>
      <c r="F807" s="103">
        <v>12000</v>
      </c>
      <c r="G807" s="103">
        <v>169000</v>
      </c>
      <c r="H807" s="104">
        <f t="shared" si="35"/>
        <v>107.64331210191082</v>
      </c>
    </row>
    <row r="808" spans="1:8" ht="12.75">
      <c r="A808" s="106">
        <v>8</v>
      </c>
      <c r="B808" s="105" t="s">
        <v>501</v>
      </c>
      <c r="C808" s="106" t="s">
        <v>502</v>
      </c>
      <c r="D808" s="103">
        <v>651900</v>
      </c>
      <c r="E808" s="103">
        <v>460886.43</v>
      </c>
      <c r="F808" s="103">
        <v>-9000</v>
      </c>
      <c r="G808" s="103">
        <v>642900</v>
      </c>
      <c r="H808" s="104">
        <f t="shared" si="35"/>
        <v>98.61942015646572</v>
      </c>
    </row>
    <row r="809" spans="1:8" ht="12.75">
      <c r="A809" s="106">
        <v>9</v>
      </c>
      <c r="B809" s="105" t="s">
        <v>503</v>
      </c>
      <c r="C809" s="106" t="s">
        <v>504</v>
      </c>
      <c r="D809" s="103">
        <v>619340</v>
      </c>
      <c r="E809" s="103">
        <v>494301.12</v>
      </c>
      <c r="F809" s="103">
        <v>36805</v>
      </c>
      <c r="G809" s="103">
        <v>656145</v>
      </c>
      <c r="H809" s="104">
        <f t="shared" si="35"/>
        <v>105.94261633351631</v>
      </c>
    </row>
    <row r="810" spans="1:8" ht="12.75">
      <c r="A810" s="107">
        <v>10</v>
      </c>
      <c r="B810" s="108" t="s">
        <v>505</v>
      </c>
      <c r="C810" s="106" t="s">
        <v>506</v>
      </c>
      <c r="D810" s="103">
        <v>1269400</v>
      </c>
      <c r="E810" s="103">
        <v>1003368.53</v>
      </c>
      <c r="F810" s="103">
        <v>78600</v>
      </c>
      <c r="G810" s="103">
        <v>1348000</v>
      </c>
      <c r="H810" s="104">
        <f t="shared" si="35"/>
        <v>106.19190168583583</v>
      </c>
    </row>
    <row r="811" spans="1:8" ht="12.75">
      <c r="A811" s="106">
        <v>11</v>
      </c>
      <c r="B811" s="108" t="s">
        <v>40</v>
      </c>
      <c r="C811" s="109" t="s">
        <v>507</v>
      </c>
      <c r="D811" s="103">
        <v>681800</v>
      </c>
      <c r="E811" s="103">
        <v>305316.28</v>
      </c>
      <c r="F811" s="103">
        <v>148540</v>
      </c>
      <c r="G811" s="103">
        <v>830340</v>
      </c>
      <c r="H811" s="104">
        <f t="shared" si="35"/>
        <v>121.78644763860369</v>
      </c>
    </row>
    <row r="812" spans="1:8" ht="12.75">
      <c r="A812" s="101"/>
      <c r="B812" s="101"/>
      <c r="C812" s="110"/>
      <c r="D812" s="111"/>
      <c r="E812" s="111"/>
      <c r="F812" s="111"/>
      <c r="G812" s="111"/>
      <c r="H812" s="104"/>
    </row>
    <row r="813" spans="1:8" ht="12.75">
      <c r="A813" s="101"/>
      <c r="B813" s="101"/>
      <c r="C813" s="110" t="s">
        <v>508</v>
      </c>
      <c r="D813" s="111">
        <f>SUM(D801:D812)</f>
        <v>7683000</v>
      </c>
      <c r="E813" s="111">
        <f>SUM(E801:E812)</f>
        <v>5251762.880000001</v>
      </c>
      <c r="F813" s="111">
        <f>SUM(F801:F812)</f>
        <v>305420</v>
      </c>
      <c r="G813" s="111">
        <f>SUM(G801:G812)</f>
        <v>7988420</v>
      </c>
      <c r="H813" s="112">
        <f t="shared" si="35"/>
        <v>103.97527007679292</v>
      </c>
    </row>
    <row r="814" spans="1:8" ht="15.75">
      <c r="A814" s="113"/>
      <c r="B814" s="113"/>
      <c r="C814" s="113"/>
      <c r="D814" s="25"/>
      <c r="E814" s="114"/>
      <c r="F814" s="114"/>
      <c r="G814" s="114"/>
      <c r="H814" s="113"/>
    </row>
    <row r="815" spans="1:8" ht="15.75">
      <c r="A815" s="113"/>
      <c r="B815" s="115" t="s">
        <v>509</v>
      </c>
      <c r="C815" s="57" t="s">
        <v>510</v>
      </c>
      <c r="D815" s="25"/>
      <c r="E815" s="25"/>
      <c r="F815" s="25"/>
      <c r="G815" s="25"/>
      <c r="H815" s="113"/>
    </row>
    <row r="816" spans="1:8" ht="12.75">
      <c r="A816" s="2"/>
      <c r="B816" s="24" t="s">
        <v>509</v>
      </c>
      <c r="C816" s="68" t="s">
        <v>511</v>
      </c>
      <c r="D816" s="2"/>
      <c r="E816" s="2"/>
      <c r="F816" s="2"/>
      <c r="G816" s="25"/>
      <c r="H816" s="2"/>
    </row>
    <row r="817" spans="1:8" ht="12.75">
      <c r="A817" s="2"/>
      <c r="B817" s="2"/>
      <c r="C817" s="2"/>
      <c r="D817" s="2"/>
      <c r="E817" s="116"/>
      <c r="F817" s="116"/>
      <c r="G817" s="116"/>
      <c r="H817" s="116"/>
    </row>
    <row r="818" spans="1:8" ht="12.75">
      <c r="A818" s="2"/>
      <c r="B818" s="2"/>
      <c r="C818" s="2"/>
      <c r="D818" s="2"/>
      <c r="E818" s="2"/>
      <c r="F818" s="2"/>
      <c r="G818" s="2" t="s">
        <v>512</v>
      </c>
      <c r="H818" s="2"/>
    </row>
    <row r="819" spans="1:8" ht="12.75">
      <c r="A819" s="2"/>
      <c r="B819" s="2"/>
      <c r="C819" s="2"/>
      <c r="D819" s="2"/>
      <c r="E819" s="2"/>
      <c r="F819" s="2"/>
      <c r="G819" s="117" t="s">
        <v>513</v>
      </c>
      <c r="H819" s="2"/>
    </row>
    <row r="820" spans="1:8" ht="12.75">
      <c r="A820" s="2"/>
      <c r="B820" s="2"/>
      <c r="C820" s="2"/>
      <c r="D820" s="2"/>
      <c r="E820" s="2"/>
      <c r="F820" s="2"/>
      <c r="G820" s="2"/>
      <c r="H820" s="2"/>
    </row>
  </sheetData>
  <sheetProtection/>
  <printOptions/>
  <pageMargins left="0.75" right="0.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mkerezovic</dc:creator>
  <cp:keywords/>
  <dc:description/>
  <cp:lastModifiedBy>bojank</cp:lastModifiedBy>
  <dcterms:created xsi:type="dcterms:W3CDTF">2016-12-08T12:36:28Z</dcterms:created>
  <dcterms:modified xsi:type="dcterms:W3CDTF">2016-12-16T14:07:44Z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